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opuria_Khramhesi\DATO\Dato\DATO\5) ГКПЗ\2024\Храми 1 - 2024 - ЦЗК\ГКПЗ-2024-Храми 1 - ЦЗК от 28.11.2023\"/>
    </mc:Choice>
  </mc:AlternateContent>
  <bookViews>
    <workbookView xWindow="480" yWindow="180" windowWidth="18195" windowHeight="8385"/>
  </bookViews>
  <sheets>
    <sheet name="План ГКПЗ" sheetId="5" r:id="rId1"/>
  </sheets>
  <definedNames>
    <definedName name="_xlnm._FilterDatabase" localSheetId="0" hidden="1">'План ГКПЗ'!$B$27:$AQ$90</definedName>
    <definedName name="_xlnm.Print_Area" localSheetId="0">'План ГКПЗ'!$A$1:$AQ$95</definedName>
  </definedNames>
  <calcPr calcId="162913"/>
</workbook>
</file>

<file path=xl/calcChain.xml><?xml version="1.0" encoding="utf-8"?>
<calcChain xmlns="http://schemas.openxmlformats.org/spreadsheetml/2006/main">
  <c r="Y69" i="5" l="1"/>
  <c r="Y70" i="5" l="1"/>
  <c r="Y71" i="5" s="1"/>
  <c r="Y72" i="5" s="1"/>
  <c r="Y73" i="5" s="1"/>
  <c r="AA45" i="5" l="1"/>
  <c r="AA32" i="5" l="1"/>
  <c r="AK32" i="5" s="1"/>
  <c r="AA60" i="5" l="1"/>
  <c r="AK60" i="5" s="1"/>
  <c r="AK43" i="5" l="1"/>
  <c r="AB43" i="5"/>
  <c r="AA42" i="5"/>
  <c r="AK42" i="5" s="1"/>
  <c r="AA57" i="5" l="1"/>
  <c r="AB56" i="5"/>
  <c r="AA55" i="5"/>
  <c r="AA54" i="5"/>
  <c r="AA53" i="5"/>
  <c r="AA52" i="5"/>
  <c r="AA51" i="5"/>
  <c r="AA50" i="5"/>
  <c r="AA49" i="5"/>
  <c r="AA48" i="5"/>
  <c r="AA47" i="5"/>
  <c r="AA46" i="5"/>
  <c r="AA44" i="5" l="1"/>
  <c r="AB41" i="5"/>
  <c r="AB40" i="5"/>
  <c r="AA39" i="5"/>
  <c r="AA38" i="5"/>
  <c r="AA37" i="5"/>
  <c r="AA36" i="5"/>
  <c r="AA35" i="5"/>
  <c r="AB34" i="5"/>
  <c r="AA33" i="5"/>
  <c r="AA31" i="5"/>
  <c r="AB58" i="5" l="1"/>
  <c r="AB70" i="5" s="1"/>
  <c r="AB71" i="5" s="1"/>
  <c r="AB72" i="5" s="1"/>
  <c r="AB73" i="5" s="1"/>
  <c r="AA63" i="5" l="1"/>
  <c r="AK63" i="5" s="1"/>
  <c r="AA30" i="5" l="1"/>
  <c r="AK31" i="5"/>
  <c r="AK33" i="5"/>
  <c r="AK34" i="5"/>
  <c r="AK35" i="5"/>
  <c r="AK36" i="5"/>
  <c r="AK37" i="5"/>
  <c r="AK38" i="5"/>
  <c r="AK39" i="5"/>
  <c r="AK40" i="5"/>
  <c r="AK41" i="5"/>
  <c r="AK44" i="5"/>
  <c r="AK45" i="5"/>
  <c r="AK46" i="5"/>
  <c r="AK47" i="5"/>
  <c r="AK48" i="5"/>
  <c r="AK49" i="5"/>
  <c r="AK50" i="5"/>
  <c r="AK51" i="5"/>
  <c r="AK52" i="5"/>
  <c r="AK53" i="5"/>
  <c r="AK54" i="5"/>
  <c r="AK55" i="5"/>
  <c r="AK56" i="5"/>
  <c r="AK57" i="5"/>
  <c r="AK58" i="5"/>
  <c r="AA59" i="5"/>
  <c r="AK59" i="5" s="1"/>
  <c r="AA65" i="5"/>
  <c r="AK65" i="5" s="1"/>
  <c r="AA61" i="5"/>
  <c r="AK61" i="5" s="1"/>
  <c r="AA62" i="5"/>
  <c r="AK62" i="5" s="1"/>
  <c r="AA64" i="5"/>
  <c r="AK64" i="5" s="1"/>
  <c r="AK30" i="5" l="1"/>
  <c r="AA70" i="5"/>
  <c r="Z84" i="5"/>
  <c r="Z85" i="5" s="1"/>
  <c r="Z86" i="5" s="1"/>
  <c r="Z87" i="5" s="1"/>
  <c r="Y84" i="5"/>
  <c r="Y85" i="5" s="1"/>
  <c r="Y86" i="5" s="1"/>
  <c r="Z83" i="5"/>
  <c r="Y83" i="5"/>
  <c r="AA80" i="5"/>
  <c r="AB77" i="5"/>
  <c r="AB84" i="5" s="1"/>
  <c r="AB85" i="5" s="1"/>
  <c r="AB86" i="5" s="1"/>
  <c r="AB87" i="5" s="1"/>
  <c r="AB83" i="5" l="1"/>
  <c r="AB69" i="5" l="1"/>
  <c r="AA79" i="5" l="1"/>
  <c r="AA84" i="5" l="1"/>
  <c r="AA81" i="5" l="1"/>
  <c r="AA83" i="5" l="1"/>
  <c r="AA85" i="5"/>
  <c r="AA86" i="5" s="1"/>
  <c r="AA87" i="5" s="1"/>
  <c r="AK84" i="5"/>
  <c r="AK83" i="5" l="1"/>
  <c r="AK85" i="5" l="1"/>
  <c r="AK87" i="5" l="1"/>
  <c r="AK86" i="5"/>
  <c r="Y87" i="5" l="1"/>
  <c r="AB92" i="5" l="1"/>
  <c r="AA29" i="5"/>
  <c r="AA71" i="5" s="1"/>
  <c r="AA72" i="5" s="1"/>
  <c r="AA73" i="5" s="1"/>
  <c r="Y92" i="5"/>
  <c r="Z92" i="5"/>
  <c r="AA92" i="5"/>
  <c r="AA69" i="5" l="1"/>
  <c r="AK69" i="5" s="1"/>
  <c r="AK29" i="5"/>
  <c r="AK70" i="5" l="1"/>
  <c r="AK71" i="5" l="1"/>
  <c r="AK73" i="5" l="1"/>
  <c r="AK72" i="5"/>
</calcChain>
</file>

<file path=xl/sharedStrings.xml><?xml version="1.0" encoding="utf-8"?>
<sst xmlns="http://schemas.openxmlformats.org/spreadsheetml/2006/main" count="830" uniqueCount="286">
  <si>
    <t>КПП</t>
  </si>
  <si>
    <t>ОКАТО</t>
  </si>
  <si>
    <t>Порядковый номер</t>
  </si>
  <si>
    <t>Код Общества</t>
  </si>
  <si>
    <t>Подразделение - потребитель продукции</t>
  </si>
  <si>
    <t>ОКВЭД</t>
  </si>
  <si>
    <t>ОКДП</t>
  </si>
  <si>
    <t>Номер лота</t>
  </si>
  <si>
    <t>Наименование лота</t>
  </si>
  <si>
    <t>Единицы измерения</t>
  </si>
  <si>
    <t>Сведения о количестве (объеме)</t>
  </si>
  <si>
    <t>Организатор закупки</t>
  </si>
  <si>
    <t>Планируемый способ закупки</t>
  </si>
  <si>
    <t>Планируемая дата официального объявления о начале процедур (мм.гг.)</t>
  </si>
  <si>
    <t>Индивидуальный номер инвестиционного проекта в инвестиционной программе</t>
  </si>
  <si>
    <t>Наименование инвестиционного проекта в инвестиционной программе</t>
  </si>
  <si>
    <t>Код ОКЕИ</t>
  </si>
  <si>
    <t>Наименование</t>
  </si>
  <si>
    <t>Лари (без НДС)</t>
  </si>
  <si>
    <t xml:space="preserve">неэлектронная </t>
  </si>
  <si>
    <t>АО "Храми ГЭС I"</t>
  </si>
  <si>
    <t>Грузия, Цалка, поселок Храмигэс</t>
  </si>
  <si>
    <t>vugulava@khramhesi.ge</t>
  </si>
  <si>
    <t>Администрация</t>
  </si>
  <si>
    <t>Медицинское страхование сотрудников</t>
  </si>
  <si>
    <t>Страхование автотранспорта</t>
  </si>
  <si>
    <t>РЗП</t>
  </si>
  <si>
    <t>ОЗП</t>
  </si>
  <si>
    <t>УТВЕРЖДАЮ</t>
  </si>
  <si>
    <t/>
  </si>
  <si>
    <t>Закупка у субъектов МСП по субподрядным  договорам (1 уровня)</t>
  </si>
  <si>
    <t>ИНН-243119727</t>
  </si>
  <si>
    <t>+995 322 330829</t>
  </si>
  <si>
    <t>ФБП ДЗО-5                                                                                    Услуги по ремонту подрядным способом</t>
  </si>
  <si>
    <t>ФБП ДЗО-5                                                                  Расходы на страхование</t>
  </si>
  <si>
    <t>ФБП ДЗО-5                                                                         Прочие расходы на персонал</t>
  </si>
  <si>
    <t>ФБП ДЗО-5                                                                  Арендная плата по направлениям</t>
  </si>
  <si>
    <t>усл. ед</t>
  </si>
  <si>
    <t>ЕП</t>
  </si>
  <si>
    <t>шт</t>
  </si>
  <si>
    <t>ФБП ДЗО-5                                                                                     Сырье и материалы эксплуатационного и производственного характера</t>
  </si>
  <si>
    <t>ФБП ДЗО-11.1                                                                                        Техническое перевооружение и реконструкция</t>
  </si>
  <si>
    <t>ФБП ДЗО-11.1                                                                              Приобретение техники и инвентаря производственного назначения</t>
  </si>
  <si>
    <t>Плановая дата подведения итогов закупочной процедуры (чч.мм.гг)</t>
  </si>
  <si>
    <t>Код функционального направления  деятельности</t>
  </si>
  <si>
    <t>Услуги/Поставки</t>
  </si>
  <si>
    <t>Год ГКПЗ</t>
  </si>
  <si>
    <t>Начальная (максимальная) цена лота (лари без НДС)</t>
  </si>
  <si>
    <t>Услуги</t>
  </si>
  <si>
    <t>Поставки</t>
  </si>
  <si>
    <t>1.12</t>
  </si>
  <si>
    <t>1.7</t>
  </si>
  <si>
    <t>1.8</t>
  </si>
  <si>
    <t>1.11</t>
  </si>
  <si>
    <t>Номер совместной/консолидированной закупки</t>
  </si>
  <si>
    <t>Закупка у субъектов МСП</t>
  </si>
  <si>
    <t>Комментарий</t>
  </si>
  <si>
    <t>Информация о лотах в у.е./иностранной валюте</t>
  </si>
  <si>
    <t>Иностранная валюта</t>
  </si>
  <si>
    <t>Стоимость в у.е.</t>
  </si>
  <si>
    <t>Курс</t>
  </si>
  <si>
    <t>Дата перевода</t>
  </si>
  <si>
    <t>"_____"_____________________ 20__ г.</t>
  </si>
  <si>
    <t>370</t>
  </si>
  <si>
    <t>1.3.1</t>
  </si>
  <si>
    <t>3.4.1</t>
  </si>
  <si>
    <t>3.2.1</t>
  </si>
  <si>
    <t>Руководитель организации _______________________________________/Канделаки Д. В./</t>
  </si>
  <si>
    <t>Требования к товарам, работам, услугам</t>
  </si>
  <si>
    <t>Регион поставки товаров (выполнения работ, оказания услуг)</t>
  </si>
  <si>
    <t>Код ОКАТО</t>
  </si>
  <si>
    <t>Форма закупки (электронная/неэлектронная)</t>
  </si>
  <si>
    <t>Наименование ЕП                                                (в случае, если выбран планируемый способ закупки «у единственного поставщика»)</t>
  </si>
  <si>
    <t>Планируемая дата заключения договора</t>
  </si>
  <si>
    <t>Год и месяц начала поставки товаров, выполнения работ, оказания услуг</t>
  </si>
  <si>
    <t>Год и месяц окончания поставки товаров, выполнения работ, оказания услуг</t>
  </si>
  <si>
    <t>График поставки</t>
  </si>
  <si>
    <t>Предшествующие годы</t>
  </si>
  <si>
    <t>Планируемый год</t>
  </si>
  <si>
    <t>Последующие годы</t>
  </si>
  <si>
    <t>Наименование статьи затрат Бизнес-плана в формате АСКП3</t>
  </si>
  <si>
    <t xml:space="preserve">Код бюджетного классификатора  ( при наличии) </t>
  </si>
  <si>
    <t>Справочно: Начальная (максимальная) цена лота в рублевом эквиваленте/иностранной валюте</t>
  </si>
  <si>
    <t>Комментарий маркетинга</t>
  </si>
  <si>
    <t>Справочно: Лоты ГКПЗ предшествующих лет, под поставки продукции планируемого и последующих лет (закупочные процедуры предшествующих лет)</t>
  </si>
  <si>
    <t>Лоты под поставку продукции планируемого года</t>
  </si>
  <si>
    <t>Лоты,  под поставки продукции последующих лет (первоочередные)</t>
  </si>
  <si>
    <t>закупочные процедуры планируемого года</t>
  </si>
  <si>
    <t>закупочные процедуры следующего года</t>
  </si>
  <si>
    <t>Справочно: Лоты ГКПЗ предшествующих лет, под поставки продукции планируемого и последующих лет (закупочные процедуры планируемого года)</t>
  </si>
  <si>
    <t>Доля закупок у субъектов МСП ,% (по заключенным договорам):</t>
  </si>
  <si>
    <t>Доля закупок у субъектов МСП по субподрядным договорам (1 уровня),% (по заключенным договорам):</t>
  </si>
  <si>
    <t>Итого по разделу "Справочно"</t>
  </si>
  <si>
    <r>
      <t xml:space="preserve">Количество лотов </t>
    </r>
    <r>
      <rPr>
        <b/>
        <u/>
        <sz val="12"/>
        <color indexed="8"/>
        <rFont val="Times New Roman"/>
        <family val="1"/>
        <charset val="204"/>
      </rPr>
      <t>0</t>
    </r>
  </si>
  <si>
    <t>согласно ТЗ</t>
  </si>
  <si>
    <t>по договору</t>
  </si>
  <si>
    <t>Грузия</t>
  </si>
  <si>
    <t>ФБП ДЗО-5                                                                  Коммунальные расходы, расходы на содержание зданий и помещений</t>
  </si>
  <si>
    <t>ФБП ДЗО-5                                                                                    Работы и услуги производственного и эксплуатационного характера</t>
  </si>
  <si>
    <t>ФБП ДЗО-5                                                                  Расходы на ИТ и связь</t>
  </si>
  <si>
    <t>1.5</t>
  </si>
  <si>
    <t>ФБП ДЗО-11.1                                                                              ИТ - мероприятия</t>
  </si>
  <si>
    <t>3.3.1</t>
  </si>
  <si>
    <t>Страхование имущества и гражданской ответственности перед третьими лицами</t>
  </si>
  <si>
    <t>Электро-механический цех</t>
  </si>
  <si>
    <t>05.2021</t>
  </si>
  <si>
    <t xml:space="preserve"> ФБП ДЗО-5                                                                   Аудиторские и оценочные услуги</t>
  </si>
  <si>
    <t>Аренда офиса</t>
  </si>
  <si>
    <t>ФБП ДЗО-5                                                                                     Прочие материалы</t>
  </si>
  <si>
    <t>ФБП ДЗО-5                                                                                     Прочие услуги</t>
  </si>
  <si>
    <t>ЦЕХ ГТС</t>
  </si>
  <si>
    <t>Аудиторские услуги (Аудит финансовой отчетности)</t>
  </si>
  <si>
    <t>07.2022</t>
  </si>
  <si>
    <t>01.07.2022</t>
  </si>
  <si>
    <t>12.2024</t>
  </si>
  <si>
    <t>01.2023</t>
  </si>
  <si>
    <t>03.2021</t>
  </si>
  <si>
    <t>1.6</t>
  </si>
  <si>
    <t>ФБП ДЗО-5                                                                           Услуги по рекламе и маркетингу, PR, GR</t>
  </si>
  <si>
    <t>370.21.000018</t>
  </si>
  <si>
    <t>20.04.2021</t>
  </si>
  <si>
    <t>01.05.2021</t>
  </si>
  <si>
    <t>04.2024</t>
  </si>
  <si>
    <t xml:space="preserve"> ФБП ДЗО-5                                                                   Услуги по охране окружающей среды</t>
  </si>
  <si>
    <t>Консультационные услуги по налогообложению (Услуги налогообложения по всем вопросам налогового законодательства Грузии,  для нужд общество)</t>
  </si>
  <si>
    <t>Юридические услуги (Услуги по всем юридическим вопросам  для нужд общества)</t>
  </si>
  <si>
    <t>ФБП ДЗО-5                                                                                Юридические и нотариальные услуги</t>
  </si>
  <si>
    <t xml:space="preserve"> ФБП ДЗО-5                                                                   Консультационные и информационные услуги</t>
  </si>
  <si>
    <t>02.2023</t>
  </si>
  <si>
    <t>ФБП ДЗО-5                                                                  Материалы на ИТ и связь</t>
  </si>
  <si>
    <t>ФБП ДЗО-5                                                                           Расходы на автотранспорт</t>
  </si>
  <si>
    <t>ФБП ДЗО-5                                                                           Материалы на ремонт и обслуживание автотранспорта</t>
  </si>
  <si>
    <t>ФБП ДЗО-5                                                                 Платежи по аренде в форме права пользования; Выплата процентов</t>
  </si>
  <si>
    <t>370.22.00013</t>
  </si>
  <si>
    <t>370.23.00008</t>
  </si>
  <si>
    <t>370.23.00014</t>
  </si>
  <si>
    <t>370.23.00016</t>
  </si>
  <si>
    <t>370.23.00017</t>
  </si>
  <si>
    <t>370.23.00030</t>
  </si>
  <si>
    <t>370.23.00032</t>
  </si>
  <si>
    <r>
      <t xml:space="preserve">Количество лотов </t>
    </r>
    <r>
      <rPr>
        <b/>
        <u/>
        <sz val="12"/>
        <color indexed="8"/>
        <rFont val="Times New Roman"/>
        <family val="1"/>
        <charset val="204"/>
      </rPr>
      <t>5</t>
    </r>
  </si>
  <si>
    <t xml:space="preserve">«Ernst &amp; Young» LLC    </t>
  </si>
  <si>
    <t>Топливо для автотранспорта</t>
  </si>
  <si>
    <t>т</t>
  </si>
  <si>
    <t>1.1.4</t>
  </si>
  <si>
    <t>ФБП ДЗО-5                                                                                                Материалы на ремонт и обслуживание автотранспорта</t>
  </si>
  <si>
    <t>06.2023</t>
  </si>
  <si>
    <t>07.2023</t>
  </si>
  <si>
    <t>01.06.2023</t>
  </si>
  <si>
    <t>03.01.2023</t>
  </si>
  <si>
    <t>12.2025</t>
  </si>
  <si>
    <t>01.02.2023</t>
  </si>
  <si>
    <t>25.02.2023</t>
  </si>
  <si>
    <t>01.03.2023</t>
  </si>
  <si>
    <t>03.2023</t>
  </si>
  <si>
    <t>02.2024</t>
  </si>
  <si>
    <t>25.08.2023</t>
  </si>
  <si>
    <t>01.09.2023</t>
  </si>
  <si>
    <t>09.2023</t>
  </si>
  <si>
    <t>25.01.2023</t>
  </si>
  <si>
    <t>05.2024</t>
  </si>
  <si>
    <t>01.2025</t>
  </si>
  <si>
    <t>ООО «Wissol Petroleum Georgia»</t>
  </si>
  <si>
    <t>09.2024</t>
  </si>
  <si>
    <t>ФБП ДЗО-5                                                                                     Материалы на охрану труда и технику безопасности</t>
  </si>
  <si>
    <t>370.24.00001</t>
  </si>
  <si>
    <t>370.24.00002</t>
  </si>
  <si>
    <t>370.24.00003</t>
  </si>
  <si>
    <t>370.24.00004</t>
  </si>
  <si>
    <t>370.24.00005</t>
  </si>
  <si>
    <t>370.24.00006</t>
  </si>
  <si>
    <t>370.24.00007</t>
  </si>
  <si>
    <t>370.24.00008</t>
  </si>
  <si>
    <t>370.24.00009</t>
  </si>
  <si>
    <t>370.24.00010</t>
  </si>
  <si>
    <t>370.24.00011</t>
  </si>
  <si>
    <t>370.24.00012</t>
  </si>
  <si>
    <t>370.24.00013</t>
  </si>
  <si>
    <t>370.24.00014</t>
  </si>
  <si>
    <t>370.24.00015</t>
  </si>
  <si>
    <t>370.24.00016</t>
  </si>
  <si>
    <t>370.24.00017</t>
  </si>
  <si>
    <t>370.24.00018</t>
  </si>
  <si>
    <t>370.24.00019</t>
  </si>
  <si>
    <t>370.24.00020</t>
  </si>
  <si>
    <t>370.24.00021</t>
  </si>
  <si>
    <t>370.24.00022</t>
  </si>
  <si>
    <t>370.24.00023</t>
  </si>
  <si>
    <t>370.24.00024</t>
  </si>
  <si>
    <t>370.24.00025</t>
  </si>
  <si>
    <t>370.24.00026</t>
  </si>
  <si>
    <t>370.24.00027</t>
  </si>
  <si>
    <t>370.24.00028</t>
  </si>
  <si>
    <t>370.24.00029</t>
  </si>
  <si>
    <t>370.24.00030</t>
  </si>
  <si>
    <t>370.24.00031</t>
  </si>
  <si>
    <t>370.24.00032</t>
  </si>
  <si>
    <t>370.24.00033</t>
  </si>
  <si>
    <t>370.24.00034</t>
  </si>
  <si>
    <t>370.24.00035</t>
  </si>
  <si>
    <t>Годовая комплексная программа закупок на 2024 г.</t>
  </si>
  <si>
    <t>Итого лоты закупочных процедур планируемого года : 8</t>
  </si>
  <si>
    <t>Итого за I квартал: (по дате подведения итогов) 5</t>
  </si>
  <si>
    <t>Итого за II квартал: 6</t>
  </si>
  <si>
    <t>Итого за III квартал: 8</t>
  </si>
  <si>
    <t>Итого за IV  квартал: 8</t>
  </si>
  <si>
    <r>
      <t xml:space="preserve">Количество лотов </t>
    </r>
    <r>
      <rPr>
        <b/>
        <u/>
        <sz val="12"/>
        <color indexed="8"/>
        <rFont val="Times New Roman"/>
        <family val="1"/>
        <charset val="204"/>
      </rPr>
      <t>8</t>
    </r>
  </si>
  <si>
    <r>
      <t xml:space="preserve">Количество лотов </t>
    </r>
    <r>
      <rPr>
        <b/>
        <u/>
        <sz val="12"/>
        <color indexed="8"/>
        <rFont val="Times New Roman"/>
        <family val="1"/>
        <charset val="204"/>
      </rPr>
      <t>6</t>
    </r>
  </si>
  <si>
    <t>06.2024</t>
  </si>
  <si>
    <t>Курс ЦБ - 0.0284</t>
  </si>
  <si>
    <t>50.01.0102</t>
  </si>
  <si>
    <t>Приобретение оргтехники (2024)</t>
  </si>
  <si>
    <t xml:space="preserve">Приобретение оргтехники </t>
  </si>
  <si>
    <t>50.01.0108</t>
  </si>
  <si>
    <t>Приобретение трансофрматоров тока 10 кВ</t>
  </si>
  <si>
    <t>01.2024</t>
  </si>
  <si>
    <t>50.01.0105</t>
  </si>
  <si>
    <t>50.01.0103</t>
  </si>
  <si>
    <t>Приобретение вспомогательного инструмента и оснастки в 2024 году</t>
  </si>
  <si>
    <t>Приобретение вспомогательного инструмента и оснастки</t>
  </si>
  <si>
    <t>03.2024</t>
  </si>
  <si>
    <t>50.01.0104</t>
  </si>
  <si>
    <t>50.01.0106</t>
  </si>
  <si>
    <t>50.01.0107</t>
  </si>
  <si>
    <t>Услуги произ. и экспл. характера</t>
  </si>
  <si>
    <t>Расходы на ИТ обслуживание</t>
  </si>
  <si>
    <t>Расходы на мобильный и интернет связь</t>
  </si>
  <si>
    <t>Расходы на ИТ материалы</t>
  </si>
  <si>
    <t>Приобретение лицензионных программ</t>
  </si>
  <si>
    <t>Печатная продукция</t>
  </si>
  <si>
    <t>07.2024</t>
  </si>
  <si>
    <t>08.2024</t>
  </si>
  <si>
    <t>Медицинское страхование</t>
  </si>
  <si>
    <t>10.2024</t>
  </si>
  <si>
    <t>02.2025</t>
  </si>
  <si>
    <t>09.2025</t>
  </si>
  <si>
    <t>11.2024</t>
  </si>
  <si>
    <t>Запчасти для механическое оборудование</t>
  </si>
  <si>
    <t>Инструменты для механических работ</t>
  </si>
  <si>
    <t>Расходные материалы для механических работ</t>
  </si>
  <si>
    <t>Расходные Материалы для электротехнических работ</t>
  </si>
  <si>
    <t>Расходные материалы (строительные)</t>
  </si>
  <si>
    <t>Расходные материалы (смазочные)</t>
  </si>
  <si>
    <t>Спецодежда и специнвентарь для персонала</t>
  </si>
  <si>
    <t>Прочие материалы</t>
  </si>
  <si>
    <t>Расходы на автотранспорт</t>
  </si>
  <si>
    <t>Материалы на ремонт и обслуживание автотранспорта</t>
  </si>
  <si>
    <t>Прочие услуги</t>
  </si>
  <si>
    <t>Коммунальные расходы</t>
  </si>
  <si>
    <t>ООО «Тегета Ритеил»</t>
  </si>
  <si>
    <t>05.2025</t>
  </si>
  <si>
    <t>Оценка стоимости восстановления имущества для целей страхования</t>
  </si>
  <si>
    <t>04.2027</t>
  </si>
  <si>
    <t>ФБП ДЗО-11.1                                                                              Приобретение техники и инвентаря производственного (общехозяйственного) назначения</t>
  </si>
  <si>
    <t>Текущий ремонт гидроагрегатов №1 и №2</t>
  </si>
  <si>
    <t>Проверка перемещении гидротехнических сооружений</t>
  </si>
  <si>
    <t>Диагностика подъемных механизмов и сосуд под давлением</t>
  </si>
  <si>
    <t>Аудиторские услуги (Сертификационный аудит ISO 14001:2015 г.)</t>
  </si>
  <si>
    <t>Реконструкция системы возбуждения генератора №2</t>
  </si>
  <si>
    <t>Приобретение электрического шкафа 0.4 кВ</t>
  </si>
  <si>
    <t>Приобретение прочего общехозяйственного оборудования</t>
  </si>
  <si>
    <t>Приобретение легкового автомобиля малого класса в 2024 году (1 шт.)</t>
  </si>
  <si>
    <t xml:space="preserve">Приобретение легкового автомобиля малого класса </t>
  </si>
  <si>
    <t>Приобретение диода данных</t>
  </si>
  <si>
    <t>50.01.0109</t>
  </si>
  <si>
    <t>370.24.00036</t>
  </si>
  <si>
    <t>Тестирование системы автоматического пожаротушения силовых блочных трансформаторов 110 кВ.</t>
  </si>
  <si>
    <t>370.24.00037</t>
  </si>
  <si>
    <t>Подготовка и аттестация персонала</t>
  </si>
  <si>
    <t>ООО «РискТЭКонсалт»</t>
  </si>
  <si>
    <t>компл</t>
  </si>
  <si>
    <t>ИТОГО  лоты ГКПЗ планируемого года: 37</t>
  </si>
  <si>
    <t>Итого за III квартал: 36</t>
  </si>
  <si>
    <t>Итого за IV квартал: 37</t>
  </si>
  <si>
    <r>
      <t xml:space="preserve">Количество лотов </t>
    </r>
    <r>
      <rPr>
        <b/>
        <u/>
        <sz val="12"/>
        <color indexed="8"/>
        <rFont val="Times New Roman"/>
        <family val="1"/>
        <charset val="204"/>
      </rPr>
      <t>37</t>
    </r>
  </si>
  <si>
    <r>
      <t xml:space="preserve">Количество лотов </t>
    </r>
    <r>
      <rPr>
        <b/>
        <u/>
        <sz val="12"/>
        <color indexed="8"/>
        <rFont val="Times New Roman"/>
        <family val="1"/>
        <charset val="204"/>
      </rPr>
      <t>36</t>
    </r>
  </si>
  <si>
    <r>
      <t xml:space="preserve">Количество лотов </t>
    </r>
    <r>
      <rPr>
        <b/>
        <u/>
        <sz val="12"/>
        <rFont val="Times New Roman"/>
        <family val="1"/>
        <charset val="204"/>
      </rPr>
      <t>37</t>
    </r>
  </si>
  <si>
    <t>19.02.2024</t>
  </si>
  <si>
    <t>08.04.2024</t>
  </si>
  <si>
    <t xml:space="preserve">ООО «ЭЛ+» </t>
  </si>
  <si>
    <t>24.04.2024</t>
  </si>
  <si>
    <t>02.09.2024</t>
  </si>
  <si>
    <r>
      <t xml:space="preserve">Итого за I квартал: (по дате объявления) </t>
    </r>
    <r>
      <rPr>
        <b/>
        <sz val="12"/>
        <rFont val="Times New Roman"/>
        <family val="1"/>
        <charset val="204"/>
      </rPr>
      <t>28</t>
    </r>
  </si>
  <si>
    <t>Итого за II квартал: 34</t>
  </si>
  <si>
    <r>
      <t xml:space="preserve">Количество лотов </t>
    </r>
    <r>
      <rPr>
        <b/>
        <u/>
        <sz val="12"/>
        <color indexed="8"/>
        <rFont val="Times New Roman"/>
        <family val="1"/>
        <charset val="204"/>
      </rPr>
      <t>28</t>
    </r>
  </si>
  <si>
    <r>
      <t xml:space="preserve">Количество лотов </t>
    </r>
    <r>
      <rPr>
        <b/>
        <u/>
        <sz val="12"/>
        <color indexed="8"/>
        <rFont val="Times New Roman"/>
        <family val="1"/>
        <charset val="204"/>
      </rPr>
      <t>34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</si>
</sst>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р_._-;\-* #,##0.00_р_._-;_-* &quot;-&quot;??_р_._-;_-@_-"/>
    <numFmt numFmtId="165" formatCode="_-* #,##0\ _L_a_r_i_-;\-* #,##0\ _L_a_r_i_-;_-* &quot;-&quot;\ _L_a_r_i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Arial"/>
      <family val="2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u/>
      <sz val="12"/>
      <name val="Times New Roman"/>
      <family val="1"/>
      <charset val="204"/>
    </font>
    <font>
      <b/>
      <sz val="12"/>
      <color indexed="8"/>
      <name val="Times New Roman"/>
      <family val="1"/>
    </font>
    <font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164" fontId="16" fillId="0" borderId="0" applyFont="0" applyFill="0" applyBorder="0" applyAlignment="0" applyProtection="0"/>
  </cellStyleXfs>
  <cellXfs count="318">
    <xf numFmtId="0" fontId="0" fillId="0" borderId="0" xfId="0"/>
    <xf numFmtId="0" fontId="6" fillId="0" borderId="0" xfId="1" applyFont="1" applyAlignment="1"/>
    <xf numFmtId="0" fontId="5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Border="1" applyAlignment="1"/>
    <xf numFmtId="0" fontId="8" fillId="0" borderId="20" xfId="0" applyFont="1" applyBorder="1" applyAlignment="1"/>
    <xf numFmtId="0" fontId="7" fillId="0" borderId="0" xfId="0" applyFont="1" applyFill="1" applyBorder="1" applyAlignment="1"/>
    <xf numFmtId="0" fontId="8" fillId="0" borderId="4" xfId="0" applyFont="1" applyBorder="1" applyAlignment="1"/>
    <xf numFmtId="0" fontId="8" fillId="0" borderId="0" xfId="0" applyFont="1" applyBorder="1" applyAlignment="1">
      <alignment vertical="center"/>
    </xf>
    <xf numFmtId="0" fontId="8" fillId="0" borderId="0" xfId="0" applyFont="1"/>
    <xf numFmtId="49" fontId="8" fillId="0" borderId="0" xfId="0" applyNumberFormat="1" applyFont="1"/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4" fontId="12" fillId="0" borderId="21" xfId="0" applyNumberFormat="1" applyFont="1" applyFill="1" applyBorder="1" applyAlignment="1">
      <alignment horizontal="right" vertical="center" wrapText="1" indent="1"/>
    </xf>
    <xf numFmtId="0" fontId="6" fillId="0" borderId="0" xfId="0" applyFont="1"/>
    <xf numFmtId="4" fontId="12" fillId="0" borderId="53" xfId="0" applyNumberFormat="1" applyFont="1" applyFill="1" applyBorder="1" applyAlignment="1">
      <alignment horizontal="right" vertical="center" wrapText="1" indent="1"/>
    </xf>
    <xf numFmtId="4" fontId="8" fillId="0" borderId="24" xfId="0" applyNumberFormat="1" applyFont="1" applyBorder="1" applyAlignment="1"/>
    <xf numFmtId="4" fontId="8" fillId="0" borderId="4" xfId="0" applyNumberFormat="1" applyFont="1" applyBorder="1" applyAlignment="1"/>
    <xf numFmtId="4" fontId="8" fillId="0" borderId="25" xfId="0" applyNumberFormat="1" applyFont="1" applyBorder="1" applyAlignment="1"/>
    <xf numFmtId="4" fontId="12" fillId="0" borderId="24" xfId="0" applyNumberFormat="1" applyFont="1" applyFill="1" applyBorder="1" applyAlignment="1">
      <alignment horizontal="right" vertical="center" wrapText="1" indent="1"/>
    </xf>
    <xf numFmtId="4" fontId="12" fillId="0" borderId="26" xfId="0" applyNumberFormat="1" applyFont="1" applyFill="1" applyBorder="1" applyAlignment="1">
      <alignment horizontal="right" vertical="center" wrapText="1" indent="1"/>
    </xf>
    <xf numFmtId="4" fontId="8" fillId="0" borderId="11" xfId="0" applyNumberFormat="1" applyFont="1" applyBorder="1" applyAlignment="1"/>
    <xf numFmtId="4" fontId="8" fillId="0" borderId="10" xfId="0" applyNumberFormat="1" applyFont="1" applyBorder="1" applyAlignment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/>
    <xf numFmtId="0" fontId="7" fillId="0" borderId="0" xfId="0" applyFont="1" applyFill="1" applyBorder="1" applyAlignment="1">
      <alignment vertical="center"/>
    </xf>
    <xf numFmtId="0" fontId="8" fillId="0" borderId="0" xfId="0" applyFont="1" applyAlignment="1"/>
    <xf numFmtId="0" fontId="8" fillId="0" borderId="0" xfId="0" applyFont="1"/>
    <xf numFmtId="4" fontId="7" fillId="0" borderId="21" xfId="0" applyNumberFormat="1" applyFont="1" applyBorder="1" applyAlignment="1"/>
    <xf numFmtId="4" fontId="7" fillId="0" borderId="24" xfId="0" applyNumberFormat="1" applyFont="1" applyBorder="1" applyAlignment="1"/>
    <xf numFmtId="4" fontId="8" fillId="0" borderId="26" xfId="0" applyNumberFormat="1" applyFont="1" applyBorder="1" applyAlignment="1"/>
    <xf numFmtId="4" fontId="7" fillId="0" borderId="6" xfId="0" applyNumberFormat="1" applyFont="1" applyBorder="1" applyAlignment="1"/>
    <xf numFmtId="4" fontId="8" fillId="0" borderId="18" xfId="0" applyNumberFormat="1" applyFont="1" applyBorder="1" applyAlignment="1">
      <alignment horizontal="center"/>
    </xf>
    <xf numFmtId="4" fontId="7" fillId="0" borderId="1" xfId="0" applyNumberFormat="1" applyFont="1" applyBorder="1" applyAlignment="1"/>
    <xf numFmtId="4" fontId="7" fillId="0" borderId="15" xfId="0" applyNumberFormat="1" applyFont="1" applyBorder="1" applyAlignment="1"/>
    <xf numFmtId="4" fontId="8" fillId="0" borderId="1" xfId="0" applyNumberFormat="1" applyFont="1" applyBorder="1" applyAlignment="1"/>
    <xf numFmtId="4" fontId="8" fillId="0" borderId="46" xfId="0" applyNumberFormat="1" applyFont="1" applyBorder="1" applyAlignment="1"/>
    <xf numFmtId="0" fontId="7" fillId="3" borderId="1" xfId="0" applyFont="1" applyFill="1" applyBorder="1" applyAlignment="1">
      <alignment vertical="center"/>
    </xf>
    <xf numFmtId="4" fontId="7" fillId="0" borderId="7" xfId="0" applyNumberFormat="1" applyFont="1" applyBorder="1" applyAlignment="1">
      <alignment horizontal="center"/>
    </xf>
    <xf numFmtId="4" fontId="12" fillId="0" borderId="13" xfId="0" applyNumberFormat="1" applyFont="1" applyFill="1" applyBorder="1" applyAlignment="1">
      <alignment horizontal="right" vertical="center" wrapText="1" indent="1"/>
    </xf>
    <xf numFmtId="0" fontId="7" fillId="3" borderId="21" xfId="0" applyFont="1" applyFill="1" applyBorder="1" applyAlignment="1">
      <alignment vertical="center"/>
    </xf>
    <xf numFmtId="4" fontId="8" fillId="0" borderId="55" xfId="0" applyNumberFormat="1" applyFont="1" applyBorder="1" applyAlignment="1"/>
    <xf numFmtId="0" fontId="7" fillId="3" borderId="41" xfId="0" applyFont="1" applyFill="1" applyBorder="1" applyAlignment="1">
      <alignment horizontal="left" vertical="center"/>
    </xf>
    <xf numFmtId="4" fontId="7" fillId="0" borderId="54" xfId="0" applyNumberFormat="1" applyFont="1" applyBorder="1" applyAlignment="1">
      <alignment horizontal="center"/>
    </xf>
    <xf numFmtId="4" fontId="8" fillId="0" borderId="54" xfId="0" applyNumberFormat="1" applyFont="1" applyBorder="1" applyAlignment="1">
      <alignment horizontal="center"/>
    </xf>
    <xf numFmtId="4" fontId="8" fillId="0" borderId="55" xfId="0" applyNumberFormat="1" applyFont="1" applyBorder="1" applyAlignment="1">
      <alignment horizontal="center"/>
    </xf>
    <xf numFmtId="4" fontId="8" fillId="0" borderId="54" xfId="0" applyNumberFormat="1" applyFont="1" applyBorder="1" applyAlignment="1"/>
    <xf numFmtId="4" fontId="8" fillId="0" borderId="39" xfId="0" applyNumberFormat="1" applyFont="1" applyBorder="1" applyAlignment="1"/>
    <xf numFmtId="0" fontId="7" fillId="3" borderId="2" xfId="0" applyFont="1" applyFill="1" applyBorder="1" applyAlignment="1">
      <alignment vertical="center"/>
    </xf>
    <xf numFmtId="0" fontId="7" fillId="3" borderId="21" xfId="0" applyFont="1" applyFill="1" applyBorder="1" applyAlignment="1">
      <alignment horizontal="left"/>
    </xf>
    <xf numFmtId="0" fontId="7" fillId="3" borderId="22" xfId="0" applyFont="1" applyFill="1" applyBorder="1" applyAlignment="1">
      <alignment horizontal="left"/>
    </xf>
    <xf numFmtId="0" fontId="7" fillId="3" borderId="41" xfId="0" applyFont="1" applyFill="1" applyBorder="1" applyAlignment="1">
      <alignment horizontal="left"/>
    </xf>
    <xf numFmtId="4" fontId="8" fillId="0" borderId="41" xfId="0" applyNumberFormat="1" applyFont="1" applyBorder="1" applyAlignment="1"/>
    <xf numFmtId="4" fontId="8" fillId="0" borderId="49" xfId="0" applyNumberFormat="1" applyFont="1" applyBorder="1" applyAlignment="1"/>
    <xf numFmtId="4" fontId="8" fillId="0" borderId="51" xfId="0" applyNumberFormat="1" applyFont="1" applyBorder="1" applyAlignment="1"/>
    <xf numFmtId="4" fontId="7" fillId="0" borderId="41" xfId="0" applyNumberFormat="1" applyFont="1" applyBorder="1" applyAlignment="1"/>
    <xf numFmtId="4" fontId="7" fillId="0" borderId="54" xfId="0" applyNumberFormat="1" applyFont="1" applyBorder="1" applyAlignment="1"/>
    <xf numFmtId="4" fontId="12" fillId="0" borderId="9" xfId="0" applyNumberFormat="1" applyFont="1" applyFill="1" applyBorder="1" applyAlignment="1">
      <alignment horizontal="right" vertical="center" wrapText="1" indent="1"/>
    </xf>
    <xf numFmtId="0" fontId="7" fillId="0" borderId="15" xfId="0" applyFont="1" applyFill="1" applyBorder="1" applyAlignment="1">
      <alignment vertical="center" wrapText="1"/>
    </xf>
    <xf numFmtId="4" fontId="7" fillId="0" borderId="6" xfId="0" applyNumberFormat="1" applyFont="1" applyBorder="1" applyAlignment="1">
      <alignment horizontal="center" vertical="center"/>
    </xf>
    <xf numFmtId="4" fontId="7" fillId="0" borderId="43" xfId="0" applyNumberFormat="1" applyFont="1" applyBorder="1" applyAlignment="1">
      <alignment horizontal="center" vertical="center"/>
    </xf>
    <xf numFmtId="4" fontId="7" fillId="0" borderId="16" xfId="0" applyNumberFormat="1" applyFont="1" applyBorder="1" applyAlignment="1">
      <alignment horizontal="center" vertical="center"/>
    </xf>
    <xf numFmtId="4" fontId="7" fillId="0" borderId="55" xfId="0" applyNumberFormat="1" applyFont="1" applyBorder="1" applyAlignment="1"/>
    <xf numFmtId="4" fontId="12" fillId="0" borderId="22" xfId="0" applyNumberFormat="1" applyFont="1" applyFill="1" applyBorder="1" applyAlignment="1">
      <alignment horizontal="right" vertical="center" wrapText="1" indent="1"/>
    </xf>
    <xf numFmtId="4" fontId="12" fillId="0" borderId="60" xfId="0" applyNumberFormat="1" applyFont="1" applyFill="1" applyBorder="1" applyAlignment="1">
      <alignment horizontal="right" vertical="center" wrapText="1" indent="1"/>
    </xf>
    <xf numFmtId="0" fontId="7" fillId="3" borderId="20" xfId="0" applyFont="1" applyFill="1" applyBorder="1" applyAlignment="1">
      <alignment vertical="center"/>
    </xf>
    <xf numFmtId="0" fontId="7" fillId="3" borderId="30" xfId="0" applyFont="1" applyFill="1" applyBorder="1" applyAlignment="1">
      <alignment vertical="center"/>
    </xf>
    <xf numFmtId="0" fontId="7" fillId="3" borderId="32" xfId="0" applyFont="1" applyFill="1" applyBorder="1" applyAlignment="1">
      <alignment vertical="center"/>
    </xf>
    <xf numFmtId="0" fontId="7" fillId="3" borderId="57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wrapText="1"/>
    </xf>
    <xf numFmtId="4" fontId="7" fillId="0" borderId="49" xfId="0" applyNumberFormat="1" applyFont="1" applyBorder="1" applyAlignment="1">
      <alignment horizontal="center" vertical="center"/>
    </xf>
    <xf numFmtId="4" fontId="7" fillId="0" borderId="50" xfId="0" applyNumberFormat="1" applyFont="1" applyBorder="1" applyAlignment="1">
      <alignment horizontal="center" vertical="center"/>
    </xf>
    <xf numFmtId="0" fontId="7" fillId="3" borderId="6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vertical="center" wrapText="1"/>
    </xf>
    <xf numFmtId="4" fontId="11" fillId="0" borderId="14" xfId="0" applyNumberFormat="1" applyFont="1" applyFill="1" applyBorder="1" applyAlignment="1">
      <alignment horizontal="right" vertical="center" wrapText="1" indent="1"/>
    </xf>
    <xf numFmtId="4" fontId="11" fillId="0" borderId="15" xfId="0" applyNumberFormat="1" applyFont="1" applyFill="1" applyBorder="1" applyAlignment="1">
      <alignment horizontal="right" vertical="center" wrapText="1" indent="1"/>
    </xf>
    <xf numFmtId="4" fontId="11" fillId="0" borderId="16" xfId="0" applyNumberFormat="1" applyFont="1" applyFill="1" applyBorder="1" applyAlignment="1">
      <alignment horizontal="right" vertical="center" wrapText="1" indent="1"/>
    </xf>
    <xf numFmtId="0" fontId="7" fillId="3" borderId="30" xfId="0" applyFont="1" applyFill="1" applyBorder="1" applyAlignment="1">
      <alignment horizontal="left" vertical="center"/>
    </xf>
    <xf numFmtId="0" fontId="7" fillId="3" borderId="30" xfId="0" applyFont="1" applyFill="1" applyBorder="1" applyAlignment="1"/>
    <xf numFmtId="0" fontId="7" fillId="3" borderId="32" xfId="0" applyFont="1" applyFill="1" applyBorder="1" applyAlignment="1"/>
    <xf numFmtId="0" fontId="7" fillId="3" borderId="57" xfId="0" applyFont="1" applyFill="1" applyBorder="1" applyAlignment="1"/>
    <xf numFmtId="1" fontId="8" fillId="0" borderId="6" xfId="0" applyNumberFormat="1" applyFont="1" applyFill="1" applyBorder="1" applyAlignment="1">
      <alignment horizontal="center" vertical="center" wrapText="1"/>
    </xf>
    <xf numFmtId="1" fontId="8" fillId="0" borderId="15" xfId="0" applyNumberFormat="1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vertical="center" wrapText="1"/>
    </xf>
    <xf numFmtId="4" fontId="11" fillId="0" borderId="15" xfId="0" applyNumberFormat="1" applyFont="1" applyFill="1" applyBorder="1" applyAlignment="1">
      <alignment horizontal="center" vertical="center" wrapText="1"/>
    </xf>
    <xf numFmtId="0" fontId="11" fillId="0" borderId="15" xfId="5" applyFont="1" applyFill="1" applyBorder="1" applyAlignment="1">
      <alignment horizontal="center" vertical="center" wrapText="1"/>
    </xf>
    <xf numFmtId="0" fontId="11" fillId="0" borderId="15" xfId="1" applyFont="1" applyFill="1" applyBorder="1" applyAlignment="1">
      <alignment horizontal="center" vertical="center"/>
    </xf>
    <xf numFmtId="49" fontId="11" fillId="0" borderId="15" xfId="1" applyNumberFormat="1" applyFont="1" applyFill="1" applyBorder="1" applyAlignment="1">
      <alignment horizontal="center" vertical="center"/>
    </xf>
    <xf numFmtId="49" fontId="11" fillId="0" borderId="43" xfId="1" applyNumberFormat="1" applyFont="1" applyFill="1" applyBorder="1" applyAlignment="1">
      <alignment horizontal="center" vertical="center"/>
    </xf>
    <xf numFmtId="49" fontId="11" fillId="0" borderId="64" xfId="0" applyNumberFormat="1" applyFont="1" applyFill="1" applyBorder="1" applyAlignment="1">
      <alignment horizontal="center" vertical="center" wrapText="1"/>
    </xf>
    <xf numFmtId="0" fontId="8" fillId="0" borderId="43" xfId="0" applyFont="1" applyBorder="1" applyAlignment="1">
      <alignment wrapText="1"/>
    </xf>
    <xf numFmtId="0" fontId="8" fillId="0" borderId="64" xfId="0" applyFont="1" applyBorder="1" applyAlignment="1">
      <alignment wrapText="1"/>
    </xf>
    <xf numFmtId="0" fontId="8" fillId="0" borderId="16" xfId="0" applyFont="1" applyBorder="1" applyAlignment="1">
      <alignment wrapText="1"/>
    </xf>
    <xf numFmtId="43" fontId="8" fillId="0" borderId="1" xfId="8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vertical="center"/>
    </xf>
    <xf numFmtId="4" fontId="11" fillId="0" borderId="1" xfId="1" applyNumberFormat="1" applyFont="1" applyFill="1" applyBorder="1" applyAlignment="1">
      <alignment vertical="center"/>
    </xf>
    <xf numFmtId="4" fontId="11" fillId="0" borderId="1" xfId="0" applyNumberFormat="1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5" applyFont="1" applyFill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8" fillId="0" borderId="48" xfId="0" applyFont="1" applyBorder="1" applyAlignment="1">
      <alignment wrapText="1"/>
    </xf>
    <xf numFmtId="2" fontId="11" fillId="0" borderId="2" xfId="0" applyNumberFormat="1" applyFont="1" applyFill="1" applyBorder="1" applyAlignment="1">
      <alignment horizontal="right" vertical="center" wrapText="1"/>
    </xf>
    <xf numFmtId="49" fontId="11" fillId="0" borderId="54" xfId="1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5" fillId="0" borderId="0" xfId="0" applyFont="1"/>
    <xf numFmtId="0" fontId="8" fillId="0" borderId="5" xfId="0" applyFont="1" applyBorder="1" applyAlignment="1">
      <alignment wrapText="1"/>
    </xf>
    <xf numFmtId="0" fontId="5" fillId="0" borderId="0" xfId="0" applyFont="1"/>
    <xf numFmtId="4" fontId="11" fillId="0" borderId="1" xfId="0" applyNumberFormat="1" applyFont="1" applyFill="1" applyBorder="1" applyAlignment="1">
      <alignment horizontal="right" vertical="center" wrapText="1" inden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5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1" fillId="0" borderId="1" xfId="0" applyFont="1" applyFill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/>
    </xf>
    <xf numFmtId="0" fontId="6" fillId="0" borderId="0" xfId="0" applyFont="1"/>
    <xf numFmtId="4" fontId="12" fillId="0" borderId="53" xfId="0" applyNumberFormat="1" applyFont="1" applyFill="1" applyBorder="1" applyAlignment="1">
      <alignment horizontal="right" vertical="center" wrapText="1" indent="1"/>
    </xf>
    <xf numFmtId="0" fontId="7" fillId="3" borderId="53" xfId="0" applyFont="1" applyFill="1" applyBorder="1" applyAlignment="1">
      <alignment vertical="center" wrapText="1"/>
    </xf>
    <xf numFmtId="0" fontId="8" fillId="0" borderId="19" xfId="0" applyFont="1" applyBorder="1" applyAlignment="1">
      <alignment wrapText="1"/>
    </xf>
    <xf numFmtId="0" fontId="8" fillId="0" borderId="36" xfId="0" applyFont="1" applyBorder="1" applyAlignment="1">
      <alignment wrapText="1"/>
    </xf>
    <xf numFmtId="0" fontId="11" fillId="0" borderId="2" xfId="0" applyFont="1" applyFill="1" applyBorder="1" applyAlignment="1">
      <alignment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8" fillId="0" borderId="50" xfId="0" applyFont="1" applyBorder="1" applyAlignment="1">
      <alignment wrapText="1"/>
    </xf>
    <xf numFmtId="1" fontId="8" fillId="0" borderId="24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vertical="center" wrapText="1"/>
    </xf>
    <xf numFmtId="2" fontId="11" fillId="0" borderId="1" xfId="0" applyNumberFormat="1" applyFont="1" applyFill="1" applyBorder="1" applyAlignment="1">
      <alignment horizontal="right" vertical="center" wrapText="1"/>
    </xf>
    <xf numFmtId="4" fontId="11" fillId="0" borderId="40" xfId="0" applyNumberFormat="1" applyFont="1" applyFill="1" applyBorder="1" applyAlignment="1">
      <alignment horizontal="right" vertical="center" wrapText="1" indent="1"/>
    </xf>
    <xf numFmtId="4" fontId="11" fillId="0" borderId="50" xfId="0" applyNumberFormat="1" applyFont="1" applyFill="1" applyBorder="1" applyAlignment="1">
      <alignment horizontal="right" vertical="center" wrapText="1" indent="1"/>
    </xf>
    <xf numFmtId="49" fontId="11" fillId="0" borderId="2" xfId="1" applyNumberFormat="1" applyFont="1" applyFill="1" applyBorder="1" applyAlignment="1">
      <alignment horizontal="center" vertical="center"/>
    </xf>
    <xf numFmtId="1" fontId="8" fillId="0" borderId="62" xfId="0" applyNumberFormat="1" applyFont="1" applyFill="1" applyBorder="1" applyAlignment="1">
      <alignment horizontal="center" vertical="center" wrapText="1"/>
    </xf>
    <xf numFmtId="49" fontId="8" fillId="0" borderId="19" xfId="0" applyNumberFormat="1" applyFont="1" applyFill="1" applyBorder="1" applyAlignment="1">
      <alignment vertical="center" wrapText="1"/>
    </xf>
    <xf numFmtId="0" fontId="11" fillId="0" borderId="19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vertical="center" wrapText="1"/>
    </xf>
    <xf numFmtId="0" fontId="11" fillId="0" borderId="19" xfId="5" applyFont="1" applyFill="1" applyBorder="1" applyAlignment="1">
      <alignment horizontal="center" vertical="center" wrapText="1"/>
    </xf>
    <xf numFmtId="4" fontId="11" fillId="0" borderId="58" xfId="0" applyNumberFormat="1" applyFont="1" applyFill="1" applyBorder="1" applyAlignment="1">
      <alignment horizontal="right" vertical="center" wrapText="1" indent="1"/>
    </xf>
    <xf numFmtId="4" fontId="11" fillId="0" borderId="19" xfId="0" applyNumberFormat="1" applyFont="1" applyFill="1" applyBorder="1" applyAlignment="1">
      <alignment horizontal="right" vertical="center" wrapText="1" indent="1"/>
    </xf>
    <xf numFmtId="4" fontId="11" fillId="0" borderId="36" xfId="0" applyNumberFormat="1" applyFont="1" applyFill="1" applyBorder="1" applyAlignment="1">
      <alignment horizontal="right" vertical="center" wrapText="1" indent="1"/>
    </xf>
    <xf numFmtId="4" fontId="11" fillId="0" borderId="44" xfId="0" applyNumberFormat="1" applyFont="1" applyFill="1" applyBorder="1" applyAlignment="1">
      <alignment horizontal="right" vertical="center" wrapText="1" indent="1"/>
    </xf>
    <xf numFmtId="4" fontId="11" fillId="0" borderId="42" xfId="0" applyNumberFormat="1" applyFont="1" applyFill="1" applyBorder="1" applyAlignment="1">
      <alignment horizontal="right" vertical="center" wrapText="1" indent="1"/>
    </xf>
    <xf numFmtId="4" fontId="11" fillId="0" borderId="49" xfId="0" applyNumberFormat="1" applyFont="1" applyFill="1" applyBorder="1" applyAlignment="1">
      <alignment horizontal="right" vertical="center" wrapText="1" indent="1"/>
    </xf>
    <xf numFmtId="49" fontId="11" fillId="0" borderId="1" xfId="1" applyNumberFormat="1" applyFont="1" applyFill="1" applyBorder="1" applyAlignment="1">
      <alignment horizontal="center" vertical="center"/>
    </xf>
    <xf numFmtId="1" fontId="8" fillId="0" borderId="47" xfId="0" applyNumberFormat="1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 wrapText="1"/>
    </xf>
    <xf numFmtId="0" fontId="8" fillId="0" borderId="54" xfId="0" applyFont="1" applyBorder="1" applyAlignment="1">
      <alignment wrapText="1"/>
    </xf>
    <xf numFmtId="0" fontId="8" fillId="0" borderId="40" xfId="0" applyFont="1" applyBorder="1" applyAlignment="1">
      <alignment wrapText="1"/>
    </xf>
    <xf numFmtId="4" fontId="7" fillId="0" borderId="1" xfId="0" applyNumberFormat="1" applyFont="1" applyBorder="1" applyAlignment="1">
      <alignment horizontal="center" vertical="center"/>
    </xf>
    <xf numFmtId="0" fontId="8" fillId="0" borderId="58" xfId="0" applyFont="1" applyBorder="1" applyAlignment="1">
      <alignment wrapText="1"/>
    </xf>
    <xf numFmtId="0" fontId="8" fillId="0" borderId="50" xfId="0" applyFont="1" applyBorder="1" applyAlignment="1">
      <alignment horizontal="center" vertical="center" wrapText="1"/>
    </xf>
    <xf numFmtId="0" fontId="15" fillId="0" borderId="50" xfId="0" applyFont="1" applyBorder="1" applyAlignment="1">
      <alignment wrapText="1"/>
    </xf>
    <xf numFmtId="4" fontId="8" fillId="0" borderId="53" xfId="0" applyNumberFormat="1" applyFont="1" applyBorder="1" applyAlignment="1"/>
    <xf numFmtId="4" fontId="8" fillId="0" borderId="2" xfId="0" applyNumberFormat="1" applyFont="1" applyBorder="1" applyAlignment="1"/>
    <xf numFmtId="4" fontId="8" fillId="0" borderId="48" xfId="0" applyNumberFormat="1" applyFont="1" applyBorder="1" applyAlignment="1">
      <alignment horizontal="center"/>
    </xf>
    <xf numFmtId="4" fontId="7" fillId="0" borderId="42" xfId="0" applyNumberFormat="1" applyFont="1" applyBorder="1" applyAlignment="1"/>
    <xf numFmtId="4" fontId="7" fillId="0" borderId="49" xfId="0" applyNumberFormat="1" applyFont="1" applyBorder="1" applyAlignment="1">
      <alignment horizontal="center"/>
    </xf>
    <xf numFmtId="0" fontId="7" fillId="3" borderId="21" xfId="0" applyFont="1" applyFill="1" applyBorder="1" applyAlignment="1">
      <alignment vertical="center" wrapText="1"/>
    </xf>
    <xf numFmtId="4" fontId="7" fillId="0" borderId="41" xfId="0" applyNumberFormat="1" applyFont="1" applyBorder="1" applyAlignment="1">
      <alignment horizontal="center"/>
    </xf>
    <xf numFmtId="4" fontId="8" fillId="0" borderId="22" xfId="0" applyNumberFormat="1" applyFont="1" applyBorder="1" applyAlignment="1"/>
    <xf numFmtId="4" fontId="8" fillId="0" borderId="23" xfId="0" applyNumberFormat="1" applyFont="1" applyBorder="1" applyAlignment="1"/>
    <xf numFmtId="0" fontId="7" fillId="3" borderId="9" xfId="0" applyFont="1" applyFill="1" applyBorder="1" applyAlignment="1">
      <alignment vertical="center" wrapText="1"/>
    </xf>
    <xf numFmtId="4" fontId="8" fillId="0" borderId="27" xfId="0" applyNumberFormat="1" applyFont="1" applyBorder="1" applyAlignment="1"/>
    <xf numFmtId="4" fontId="8" fillId="0" borderId="28" xfId="0" applyNumberFormat="1" applyFont="1" applyBorder="1" applyAlignment="1"/>
    <xf numFmtId="4" fontId="7" fillId="0" borderId="50" xfId="0" applyNumberFormat="1" applyFont="1" applyBorder="1" applyAlignment="1">
      <alignment horizontal="center"/>
    </xf>
    <xf numFmtId="4" fontId="7" fillId="0" borderId="18" xfId="0" applyNumberFormat="1" applyFont="1" applyBorder="1" applyAlignment="1">
      <alignment horizontal="center"/>
    </xf>
    <xf numFmtId="0" fontId="7" fillId="3" borderId="61" xfId="0" applyFont="1" applyFill="1" applyBorder="1" applyAlignment="1">
      <alignment horizontal="left" vertical="center"/>
    </xf>
    <xf numFmtId="0" fontId="11" fillId="0" borderId="19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vertical="center"/>
    </xf>
    <xf numFmtId="0" fontId="7" fillId="3" borderId="22" xfId="0" applyFont="1" applyFill="1" applyBorder="1" applyAlignment="1">
      <alignment vertical="center" wrapText="1"/>
    </xf>
    <xf numFmtId="4" fontId="7" fillId="0" borderId="18" xfId="0" applyNumberFormat="1" applyFont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 wrapText="1"/>
    </xf>
    <xf numFmtId="0" fontId="5" fillId="0" borderId="0" xfId="0" applyFont="1" applyFill="1"/>
    <xf numFmtId="4" fontId="11" fillId="0" borderId="1" xfId="0" applyNumberFormat="1" applyFont="1" applyFill="1" applyBorder="1" applyAlignment="1">
      <alignment horizontal="right" vertical="center" wrapText="1"/>
    </xf>
    <xf numFmtId="4" fontId="11" fillId="0" borderId="5" xfId="0" applyNumberFormat="1" applyFont="1" applyFill="1" applyBorder="1" applyAlignment="1">
      <alignment horizontal="right" vertical="center" wrapText="1" indent="1"/>
    </xf>
    <xf numFmtId="0" fontId="8" fillId="0" borderId="1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4" fontId="11" fillId="0" borderId="47" xfId="0" applyNumberFormat="1" applyFont="1" applyFill="1" applyBorder="1" applyAlignment="1">
      <alignment horizontal="right" vertical="center" wrapText="1" indent="1"/>
    </xf>
    <xf numFmtId="4" fontId="11" fillId="0" borderId="2" xfId="0" applyNumberFormat="1" applyFont="1" applyFill="1" applyBorder="1" applyAlignment="1">
      <alignment horizontal="right" vertical="center" wrapText="1" indent="1"/>
    </xf>
    <xf numFmtId="4" fontId="11" fillId="0" borderId="48" xfId="0" applyNumberFormat="1" applyFont="1" applyFill="1" applyBorder="1" applyAlignment="1">
      <alignment horizontal="right" vertical="center" wrapText="1" indent="1"/>
    </xf>
    <xf numFmtId="49" fontId="11" fillId="0" borderId="38" xfId="0" applyNumberFormat="1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0" fontId="8" fillId="0" borderId="47" xfId="0" applyFont="1" applyBorder="1" applyAlignment="1">
      <alignment wrapText="1"/>
    </xf>
    <xf numFmtId="0" fontId="15" fillId="0" borderId="48" xfId="0" applyFont="1" applyBorder="1" applyAlignment="1">
      <alignment wrapText="1"/>
    </xf>
    <xf numFmtId="1" fontId="8" fillId="0" borderId="40" xfId="0" applyNumberFormat="1" applyFont="1" applyFill="1" applyBorder="1" applyAlignment="1">
      <alignment horizontal="center" vertical="center" wrapText="1"/>
    </xf>
    <xf numFmtId="4" fontId="11" fillId="0" borderId="63" xfId="0" applyNumberFormat="1" applyFont="1" applyFill="1" applyBorder="1" applyAlignment="1">
      <alignment horizontal="right" vertical="center" wrapText="1" indent="1"/>
    </xf>
    <xf numFmtId="4" fontId="11" fillId="0" borderId="17" xfId="0" applyNumberFormat="1" applyFont="1" applyFill="1" applyBorder="1" applyAlignment="1">
      <alignment horizontal="right" vertical="center" wrapText="1" indent="1"/>
    </xf>
    <xf numFmtId="4" fontId="11" fillId="0" borderId="18" xfId="0" applyNumberFormat="1" applyFont="1" applyFill="1" applyBorder="1" applyAlignment="1">
      <alignment horizontal="right" vertical="center" wrapText="1" indent="1"/>
    </xf>
    <xf numFmtId="14" fontId="11" fillId="0" borderId="1" xfId="5" applyNumberFormat="1" applyFont="1" applyFill="1" applyBorder="1" applyAlignment="1">
      <alignment horizontal="center" vertical="center" wrapText="1"/>
    </xf>
    <xf numFmtId="43" fontId="8" fillId="0" borderId="1" xfId="8" applyFont="1" applyBorder="1" applyAlignment="1">
      <alignment horizontal="center" vertical="center" wrapText="1"/>
    </xf>
    <xf numFmtId="14" fontId="11" fillId="0" borderId="1" xfId="1" applyNumberFormat="1" applyFont="1" applyFill="1" applyBorder="1" applyAlignment="1">
      <alignment horizontal="center" vertical="center"/>
    </xf>
    <xf numFmtId="14" fontId="11" fillId="0" borderId="2" xfId="1" applyNumberFormat="1" applyFont="1" applyFill="1" applyBorder="1" applyAlignment="1">
      <alignment horizontal="center" vertical="center"/>
    </xf>
    <xf numFmtId="14" fontId="11" fillId="0" borderId="1" xfId="1" applyNumberFormat="1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3" borderId="61" xfId="0" applyFont="1" applyFill="1" applyBorder="1" applyAlignment="1">
      <alignment horizontal="left" vertical="center"/>
    </xf>
    <xf numFmtId="0" fontId="7" fillId="3" borderId="32" xfId="0" applyFont="1" applyFill="1" applyBorder="1" applyAlignment="1">
      <alignment horizontal="left" vertical="center"/>
    </xf>
    <xf numFmtId="0" fontId="7" fillId="3" borderId="57" xfId="0" applyFont="1" applyFill="1" applyBorder="1" applyAlignment="1">
      <alignment horizontal="left" vertical="center"/>
    </xf>
    <xf numFmtId="0" fontId="7" fillId="2" borderId="56" xfId="0" applyFont="1" applyFill="1" applyBorder="1" applyAlignment="1">
      <alignment horizontal="center" vertical="center" wrapText="1"/>
    </xf>
    <xf numFmtId="0" fontId="7" fillId="2" borderId="58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textRotation="90" wrapText="1"/>
    </xf>
    <xf numFmtId="0" fontId="7" fillId="2" borderId="19" xfId="0" applyFont="1" applyFill="1" applyBorder="1" applyAlignment="1">
      <alignment horizontal="center" vertical="center" textRotation="90" wrapText="1"/>
    </xf>
    <xf numFmtId="0" fontId="7" fillId="0" borderId="26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53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52" xfId="0" applyFont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3" borderId="53" xfId="0" applyFont="1" applyFill="1" applyBorder="1" applyAlignment="1">
      <alignment horizontal="left" vertical="center"/>
    </xf>
    <xf numFmtId="0" fontId="7" fillId="3" borderId="20" xfId="0" applyFont="1" applyFill="1" applyBorder="1" applyAlignment="1">
      <alignment horizontal="left" vertical="center"/>
    </xf>
    <xf numFmtId="0" fontId="7" fillId="3" borderId="38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/>
    <xf numFmtId="0" fontId="7" fillId="2" borderId="1" xfId="0" applyFont="1" applyFill="1" applyBorder="1" applyAlignment="1"/>
    <xf numFmtId="0" fontId="7" fillId="2" borderId="50" xfId="0" applyFont="1" applyFill="1" applyBorder="1" applyAlignment="1"/>
    <xf numFmtId="0" fontId="7" fillId="2" borderId="45" xfId="0" applyFont="1" applyFill="1" applyBorder="1" applyAlignment="1"/>
    <xf numFmtId="0" fontId="7" fillId="2" borderId="46" xfId="0" applyFont="1" applyFill="1" applyBorder="1" applyAlignment="1"/>
    <xf numFmtId="0" fontId="7" fillId="2" borderId="51" xfId="0" applyFont="1" applyFill="1" applyBorder="1" applyAlignment="1"/>
    <xf numFmtId="0" fontId="7" fillId="0" borderId="0" xfId="0" applyFont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2" borderId="44" xfId="0" applyFont="1" applyFill="1" applyBorder="1" applyAlignment="1"/>
    <xf numFmtId="0" fontId="7" fillId="2" borderId="42" xfId="0" applyFont="1" applyFill="1" applyBorder="1" applyAlignment="1"/>
    <xf numFmtId="0" fontId="7" fillId="2" borderId="49" xfId="0" applyFont="1" applyFill="1" applyBorder="1" applyAlignment="1"/>
    <xf numFmtId="49" fontId="7" fillId="2" borderId="40" xfId="0" applyNumberFormat="1" applyFont="1" applyFill="1" applyBorder="1" applyAlignment="1"/>
    <xf numFmtId="49" fontId="7" fillId="2" borderId="1" xfId="0" applyNumberFormat="1" applyFont="1" applyFill="1" applyBorder="1" applyAlignment="1"/>
    <xf numFmtId="49" fontId="7" fillId="2" borderId="50" xfId="0" applyNumberFormat="1" applyFont="1" applyFill="1" applyBorder="1" applyAlignment="1"/>
    <xf numFmtId="0" fontId="9" fillId="2" borderId="40" xfId="4" applyFont="1" applyFill="1" applyBorder="1" applyAlignment="1"/>
    <xf numFmtId="0" fontId="9" fillId="2" borderId="1" xfId="4" applyFont="1" applyFill="1" applyBorder="1" applyAlignment="1"/>
    <xf numFmtId="0" fontId="9" fillId="2" borderId="50" xfId="4" applyFont="1" applyFill="1" applyBorder="1" applyAlignment="1"/>
    <xf numFmtId="0" fontId="7" fillId="2" borderId="30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57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textRotation="90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/>
    </xf>
    <xf numFmtId="4" fontId="7" fillId="0" borderId="7" xfId="0" applyNumberFormat="1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0" fontId="7" fillId="3" borderId="62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35" xfId="0" applyFont="1" applyFill="1" applyBorder="1" applyAlignment="1">
      <alignment horizontal="left" vertical="center"/>
    </xf>
    <xf numFmtId="0" fontId="7" fillId="2" borderId="33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4" fontId="8" fillId="0" borderId="24" xfId="0" applyNumberFormat="1" applyFont="1" applyBorder="1" applyAlignment="1">
      <alignment horizontal="center"/>
    </xf>
    <xf numFmtId="4" fontId="8" fillId="0" borderId="4" xfId="0" applyNumberFormat="1" applyFont="1" applyBorder="1" applyAlignment="1">
      <alignment horizontal="center"/>
    </xf>
    <xf numFmtId="4" fontId="8" fillId="0" borderId="25" xfId="0" applyNumberFormat="1" applyFont="1" applyBorder="1" applyAlignment="1">
      <alignment horizontal="center"/>
    </xf>
    <xf numFmtId="4" fontId="8" fillId="0" borderId="26" xfId="0" applyNumberFormat="1" applyFont="1" applyBorder="1" applyAlignment="1">
      <alignment horizontal="center"/>
    </xf>
    <xf numFmtId="4" fontId="8" fillId="0" borderId="27" xfId="0" applyNumberFormat="1" applyFont="1" applyBorder="1" applyAlignment="1">
      <alignment horizontal="center"/>
    </xf>
    <xf numFmtId="4" fontId="8" fillId="0" borderId="28" xfId="0" applyNumberFormat="1" applyFont="1" applyBorder="1" applyAlignment="1">
      <alignment horizontal="center"/>
    </xf>
    <xf numFmtId="4" fontId="7" fillId="0" borderId="21" xfId="0" applyNumberFormat="1" applyFont="1" applyBorder="1" applyAlignment="1">
      <alignment horizontal="center"/>
    </xf>
    <xf numFmtId="4" fontId="7" fillId="0" borderId="22" xfId="0" applyNumberFormat="1" applyFont="1" applyBorder="1" applyAlignment="1">
      <alignment horizontal="center"/>
    </xf>
    <xf numFmtId="4" fontId="7" fillId="0" borderId="23" xfId="0" applyNumberFormat="1" applyFont="1" applyBorder="1" applyAlignment="1">
      <alignment horizontal="center"/>
    </xf>
    <xf numFmtId="4" fontId="7" fillId="0" borderId="24" xfId="0" applyNumberFormat="1" applyFont="1" applyBorder="1" applyAlignment="1">
      <alignment horizontal="center"/>
    </xf>
    <xf numFmtId="4" fontId="7" fillId="0" borderId="4" xfId="0" applyNumberFormat="1" applyFont="1" applyBorder="1" applyAlignment="1">
      <alignment horizontal="center"/>
    </xf>
    <xf numFmtId="4" fontId="7" fillId="0" borderId="25" xfId="0" applyNumberFormat="1" applyFont="1" applyBorder="1" applyAlignment="1">
      <alignment horizontal="center"/>
    </xf>
    <xf numFmtId="0" fontId="7" fillId="3" borderId="5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3" borderId="65" xfId="0" applyFont="1" applyFill="1" applyBorder="1" applyAlignment="1">
      <alignment horizontal="center" vertical="center"/>
    </xf>
    <xf numFmtId="0" fontId="7" fillId="3" borderId="59" xfId="0" applyFont="1" applyFill="1" applyBorder="1" applyAlignment="1">
      <alignment horizontal="center" vertical="center"/>
    </xf>
    <xf numFmtId="0" fontId="7" fillId="3" borderId="66" xfId="0" applyFont="1" applyFill="1" applyBorder="1" applyAlignment="1">
      <alignment horizontal="center" vertical="center"/>
    </xf>
    <xf numFmtId="4" fontId="8" fillId="0" borderId="43" xfId="0" applyNumberFormat="1" applyFont="1" applyBorder="1" applyAlignment="1">
      <alignment horizontal="center"/>
    </xf>
    <xf numFmtId="4" fontId="8" fillId="0" borderId="7" xfId="0" applyNumberFormat="1" applyFont="1" applyBorder="1" applyAlignment="1">
      <alignment horizontal="center"/>
    </xf>
    <xf numFmtId="4" fontId="8" fillId="0" borderId="8" xfId="0" applyNumberFormat="1" applyFont="1" applyBorder="1" applyAlignment="1">
      <alignment horizontal="center"/>
    </xf>
    <xf numFmtId="0" fontId="7" fillId="0" borderId="53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52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</cellXfs>
  <cellStyles count="10">
    <cellStyle name="Comma" xfId="8" builtinId="3"/>
    <cellStyle name="Comma [0] 2" xfId="6"/>
    <cellStyle name="Comma 2" xfId="2"/>
    <cellStyle name="Hyperlink" xfId="4" builtinId="8"/>
    <cellStyle name="Normal" xfId="0" builtinId="0"/>
    <cellStyle name="Normal 2" xfId="1"/>
    <cellStyle name="Normal 3" xfId="5"/>
    <cellStyle name="Обычный 2" xfId="7"/>
    <cellStyle name="Финансовый 6" xfId="3"/>
    <cellStyle name="Финансовый 6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ugulava@khramhesi.g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95"/>
  <sheetViews>
    <sheetView tabSelected="1" zoomScaleNormal="100" workbookViewId="0">
      <selection activeCell="A4" sqref="A4"/>
    </sheetView>
  </sheetViews>
  <sheetFormatPr defaultColWidth="9.140625" defaultRowHeight="15.75" x14ac:dyDescent="0.25"/>
  <cols>
    <col min="1" max="2" width="6.28515625" style="2" customWidth="1"/>
    <col min="3" max="3" width="11.28515625" style="2" customWidth="1"/>
    <col min="4" max="4" width="14" style="2" customWidth="1"/>
    <col min="5" max="6" width="6.85546875" style="2" customWidth="1"/>
    <col min="7" max="8" width="7.85546875" style="2" customWidth="1"/>
    <col min="9" max="9" width="37.85546875" style="2" customWidth="1"/>
    <col min="10" max="10" width="10.85546875" style="2" customWidth="1"/>
    <col min="11" max="11" width="9" style="2" customWidth="1"/>
    <col min="12" max="12" width="10.5703125" style="2" customWidth="1"/>
    <col min="13" max="13" width="9.140625" style="2"/>
    <col min="14" max="14" width="10.5703125" style="2" customWidth="1"/>
    <col min="15" max="15" width="11.7109375" style="2" customWidth="1"/>
    <col min="16" max="16" width="12.5703125" style="2" customWidth="1"/>
    <col min="17" max="17" width="9.140625" style="2"/>
    <col min="18" max="18" width="10.5703125" style="2" customWidth="1"/>
    <col min="19" max="19" width="20.28515625" style="2" customWidth="1"/>
    <col min="20" max="20" width="9.140625" style="2"/>
    <col min="21" max="24" width="11" style="2" customWidth="1"/>
    <col min="25" max="25" width="16.7109375" style="2" customWidth="1"/>
    <col min="26" max="27" width="14.42578125" style="2" customWidth="1"/>
    <col min="28" max="28" width="14.28515625" style="2" customWidth="1"/>
    <col min="29" max="29" width="9.140625" style="2"/>
    <col min="30" max="30" width="33.140625" style="2" customWidth="1"/>
    <col min="31" max="31" width="10.140625" style="2" customWidth="1"/>
    <col min="32" max="32" width="12.7109375" style="2" customWidth="1"/>
    <col min="33" max="33" width="28.85546875" style="2" customWidth="1"/>
    <col min="34" max="34" width="17.28515625" style="2" customWidth="1"/>
    <col min="35" max="35" width="17.7109375" style="2" customWidth="1"/>
    <col min="36" max="37" width="18.28515625" style="2" customWidth="1"/>
    <col min="38" max="38" width="44.5703125" style="2" customWidth="1"/>
    <col min="39" max="39" width="15.85546875" style="2" customWidth="1"/>
    <col min="40" max="40" width="10.42578125" style="2" customWidth="1"/>
    <col min="41" max="41" width="11.140625" style="2" customWidth="1"/>
    <col min="42" max="42" width="9.7109375" style="2" customWidth="1"/>
    <col min="43" max="43" width="11.140625" style="2" customWidth="1"/>
    <col min="44" max="16384" width="9.140625" style="2"/>
  </cols>
  <sheetData>
    <row r="1" spans="1:43" x14ac:dyDescent="0.25"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3" spans="1:43" x14ac:dyDescent="0.25">
      <c r="A3" s="1"/>
      <c r="B3" s="1"/>
    </row>
    <row r="4" spans="1:43" x14ac:dyDescent="0.25">
      <c r="AG4" s="3"/>
      <c r="AH4" s="3"/>
      <c r="AI4" s="3"/>
      <c r="AJ4" s="3"/>
      <c r="AK4" s="3"/>
      <c r="AL4" s="3"/>
      <c r="AM4" s="3"/>
      <c r="AN4" s="255" t="s">
        <v>28</v>
      </c>
      <c r="AO4" s="255"/>
      <c r="AP4" s="255"/>
      <c r="AQ4" s="255"/>
    </row>
    <row r="5" spans="1:43" x14ac:dyDescent="0.25">
      <c r="AG5" s="4"/>
      <c r="AH5" s="4"/>
      <c r="AI5" s="4"/>
      <c r="AJ5" s="4"/>
      <c r="AK5" s="4"/>
      <c r="AL5" s="4"/>
      <c r="AM5" s="4"/>
      <c r="AN5" s="5"/>
      <c r="AO5" s="5"/>
      <c r="AP5" s="5"/>
      <c r="AQ5" s="5"/>
    </row>
    <row r="6" spans="1:43" x14ac:dyDescent="0.25">
      <c r="I6" s="6"/>
      <c r="J6" s="6"/>
      <c r="AG6" s="4" t="s">
        <v>29</v>
      </c>
      <c r="AH6" s="4"/>
      <c r="AI6" s="4"/>
      <c r="AJ6" s="4"/>
      <c r="AK6" s="4"/>
      <c r="AL6" s="4"/>
      <c r="AM6" s="4"/>
      <c r="AN6" s="7"/>
      <c r="AO6" s="7"/>
      <c r="AP6" s="7"/>
      <c r="AQ6" s="7"/>
    </row>
    <row r="7" spans="1:43" x14ac:dyDescent="0.25">
      <c r="AG7" s="4" t="s">
        <v>29</v>
      </c>
      <c r="AH7" s="4"/>
      <c r="AI7" s="4"/>
      <c r="AJ7" s="4"/>
      <c r="AK7" s="4"/>
      <c r="AL7" s="4"/>
      <c r="AM7" s="4"/>
      <c r="AN7" s="7"/>
      <c r="AO7" s="7"/>
      <c r="AP7" s="7"/>
      <c r="AQ7" s="7"/>
    </row>
    <row r="8" spans="1:43" x14ac:dyDescent="0.25">
      <c r="AG8" s="8"/>
      <c r="AH8" s="8"/>
      <c r="AI8" s="8"/>
      <c r="AJ8" s="8"/>
      <c r="AK8" s="8"/>
      <c r="AL8" s="8"/>
      <c r="AM8" s="8"/>
      <c r="AN8" s="256" t="s">
        <v>62</v>
      </c>
      <c r="AO8" s="256"/>
      <c r="AP8" s="256"/>
      <c r="AQ8" s="256"/>
    </row>
    <row r="9" spans="1:43" ht="18" customHeight="1" thickBot="1" x14ac:dyDescent="0.3">
      <c r="B9" s="257" t="s">
        <v>200</v>
      </c>
      <c r="C9" s="257"/>
      <c r="D9" s="257"/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257"/>
      <c r="Z9" s="257"/>
      <c r="AA9" s="257"/>
      <c r="AB9" s="257"/>
      <c r="AC9" s="257"/>
      <c r="AD9" s="257"/>
      <c r="AE9" s="257"/>
      <c r="AF9" s="257"/>
      <c r="AG9" s="257"/>
      <c r="AH9" s="257"/>
      <c r="AI9" s="257"/>
      <c r="AJ9" s="257"/>
      <c r="AK9" s="257"/>
      <c r="AL9" s="257"/>
      <c r="AM9" s="257"/>
      <c r="AN9" s="257"/>
      <c r="AO9" s="257"/>
      <c r="AP9" s="257"/>
      <c r="AQ9" s="257"/>
    </row>
    <row r="10" spans="1:43" x14ac:dyDescent="0.25">
      <c r="A10" s="258" t="s">
        <v>20</v>
      </c>
      <c r="B10" s="259"/>
      <c r="C10" s="259"/>
      <c r="D10" s="259"/>
      <c r="E10" s="259"/>
      <c r="F10" s="259"/>
      <c r="G10" s="259"/>
      <c r="H10" s="260"/>
      <c r="I10" s="9"/>
      <c r="J10" s="35"/>
    </row>
    <row r="11" spans="1:43" x14ac:dyDescent="0.25">
      <c r="A11" s="249" t="s">
        <v>21</v>
      </c>
      <c r="B11" s="250"/>
      <c r="C11" s="250"/>
      <c r="D11" s="250"/>
      <c r="E11" s="250"/>
      <c r="F11" s="250"/>
      <c r="G11" s="250"/>
      <c r="H11" s="251"/>
      <c r="I11" s="9"/>
      <c r="J11" s="35"/>
    </row>
    <row r="12" spans="1:43" x14ac:dyDescent="0.25">
      <c r="A12" s="261" t="s">
        <v>32</v>
      </c>
      <c r="B12" s="262"/>
      <c r="C12" s="262"/>
      <c r="D12" s="262"/>
      <c r="E12" s="262"/>
      <c r="F12" s="262"/>
      <c r="G12" s="262"/>
      <c r="H12" s="263"/>
      <c r="I12" s="9" t="s">
        <v>29</v>
      </c>
      <c r="J12" s="35"/>
    </row>
    <row r="13" spans="1:43" x14ac:dyDescent="0.25">
      <c r="A13" s="264" t="s">
        <v>22</v>
      </c>
      <c r="B13" s="265"/>
      <c r="C13" s="265"/>
      <c r="D13" s="265"/>
      <c r="E13" s="265"/>
      <c r="F13" s="265"/>
      <c r="G13" s="265"/>
      <c r="H13" s="266"/>
      <c r="I13" s="9"/>
      <c r="J13" s="35"/>
    </row>
    <row r="14" spans="1:43" x14ac:dyDescent="0.25">
      <c r="A14" s="249" t="s">
        <v>31</v>
      </c>
      <c r="B14" s="250"/>
      <c r="C14" s="250"/>
      <c r="D14" s="250"/>
      <c r="E14" s="250"/>
      <c r="F14" s="250"/>
      <c r="G14" s="250"/>
      <c r="H14" s="251"/>
      <c r="I14" s="9"/>
      <c r="J14" s="35"/>
    </row>
    <row r="15" spans="1:43" x14ac:dyDescent="0.25">
      <c r="A15" s="249" t="s">
        <v>0</v>
      </c>
      <c r="B15" s="250"/>
      <c r="C15" s="250"/>
      <c r="D15" s="250"/>
      <c r="E15" s="250"/>
      <c r="F15" s="250"/>
      <c r="G15" s="250"/>
      <c r="H15" s="251"/>
      <c r="I15" s="9"/>
      <c r="J15" s="35"/>
    </row>
    <row r="16" spans="1:43" x14ac:dyDescent="0.25">
      <c r="A16" s="249" t="s">
        <v>1</v>
      </c>
      <c r="B16" s="250"/>
      <c r="C16" s="250"/>
      <c r="D16" s="250"/>
      <c r="E16" s="250"/>
      <c r="F16" s="250"/>
      <c r="G16" s="250"/>
      <c r="H16" s="251"/>
      <c r="I16" s="10"/>
      <c r="J16" s="10"/>
    </row>
    <row r="17" spans="1:43" x14ac:dyDescent="0.25">
      <c r="A17" s="249" t="s">
        <v>18</v>
      </c>
      <c r="B17" s="250"/>
      <c r="C17" s="250"/>
      <c r="D17" s="250"/>
      <c r="E17" s="250"/>
      <c r="F17" s="250"/>
      <c r="G17" s="250"/>
      <c r="H17" s="251"/>
      <c r="I17" s="9"/>
      <c r="J17" s="35"/>
    </row>
    <row r="18" spans="1:43" ht="16.5" thickBot="1" x14ac:dyDescent="0.3">
      <c r="A18" s="252" t="s">
        <v>209</v>
      </c>
      <c r="B18" s="253"/>
      <c r="C18" s="253"/>
      <c r="D18" s="253"/>
      <c r="E18" s="253"/>
      <c r="F18" s="253"/>
      <c r="G18" s="253"/>
      <c r="H18" s="254"/>
      <c r="I18" s="9"/>
      <c r="J18" s="35"/>
    </row>
    <row r="19" spans="1:43" ht="16.5" thickBot="1" x14ac:dyDescent="0.3"/>
    <row r="20" spans="1:43" ht="24.75" customHeight="1" x14ac:dyDescent="0.25">
      <c r="A20" s="224" t="s">
        <v>46</v>
      </c>
      <c r="B20" s="228" t="s">
        <v>2</v>
      </c>
      <c r="C20" s="228" t="s">
        <v>3</v>
      </c>
      <c r="D20" s="228" t="s">
        <v>4</v>
      </c>
      <c r="E20" s="226" t="s">
        <v>5</v>
      </c>
      <c r="F20" s="226" t="s">
        <v>6</v>
      </c>
      <c r="G20" s="226" t="s">
        <v>54</v>
      </c>
      <c r="H20" s="226" t="s">
        <v>7</v>
      </c>
      <c r="I20" s="226" t="s">
        <v>8</v>
      </c>
      <c r="J20" s="226" t="s">
        <v>68</v>
      </c>
      <c r="K20" s="267" t="s">
        <v>9</v>
      </c>
      <c r="L20" s="241"/>
      <c r="M20" s="226" t="s">
        <v>10</v>
      </c>
      <c r="N20" s="267" t="s">
        <v>69</v>
      </c>
      <c r="O20" s="241"/>
      <c r="P20" s="226" t="s">
        <v>11</v>
      </c>
      <c r="Q20" s="241" t="s">
        <v>12</v>
      </c>
      <c r="R20" s="241" t="s">
        <v>71</v>
      </c>
      <c r="S20" s="226" t="s">
        <v>72</v>
      </c>
      <c r="T20" s="226" t="s">
        <v>13</v>
      </c>
      <c r="U20" s="226" t="s">
        <v>43</v>
      </c>
      <c r="V20" s="226" t="s">
        <v>73</v>
      </c>
      <c r="W20" s="226" t="s">
        <v>74</v>
      </c>
      <c r="X20" s="226" t="s">
        <v>75</v>
      </c>
      <c r="Y20" s="226" t="s">
        <v>47</v>
      </c>
      <c r="Z20" s="267" t="s">
        <v>76</v>
      </c>
      <c r="AA20" s="268"/>
      <c r="AB20" s="268"/>
      <c r="AC20" s="226" t="s">
        <v>44</v>
      </c>
      <c r="AD20" s="226" t="s">
        <v>80</v>
      </c>
      <c r="AE20" s="226" t="s">
        <v>45</v>
      </c>
      <c r="AF20" s="226" t="s">
        <v>14</v>
      </c>
      <c r="AG20" s="226" t="s">
        <v>15</v>
      </c>
      <c r="AH20" s="226" t="s">
        <v>81</v>
      </c>
      <c r="AI20" s="226" t="s">
        <v>55</v>
      </c>
      <c r="AJ20" s="226" t="s">
        <v>30</v>
      </c>
      <c r="AK20" s="226" t="s">
        <v>82</v>
      </c>
      <c r="AL20" s="226" t="s">
        <v>56</v>
      </c>
      <c r="AM20" s="226" t="s">
        <v>83</v>
      </c>
      <c r="AN20" s="267" t="s">
        <v>57</v>
      </c>
      <c r="AO20" s="268"/>
      <c r="AP20" s="268"/>
      <c r="AQ20" s="269"/>
    </row>
    <row r="21" spans="1:43" ht="24.75" customHeight="1" x14ac:dyDescent="0.25">
      <c r="A21" s="225"/>
      <c r="B21" s="229"/>
      <c r="C21" s="229"/>
      <c r="D21" s="229"/>
      <c r="E21" s="227"/>
      <c r="F21" s="227"/>
      <c r="G21" s="227"/>
      <c r="H21" s="227"/>
      <c r="I21" s="227"/>
      <c r="J21" s="227"/>
      <c r="K21" s="270"/>
      <c r="L21" s="242"/>
      <c r="M21" s="227"/>
      <c r="N21" s="270"/>
      <c r="O21" s="242"/>
      <c r="P21" s="227"/>
      <c r="Q21" s="242"/>
      <c r="R21" s="242"/>
      <c r="S21" s="227"/>
      <c r="T21" s="227"/>
      <c r="U21" s="227"/>
      <c r="V21" s="227"/>
      <c r="W21" s="227"/>
      <c r="X21" s="227"/>
      <c r="Y21" s="227"/>
      <c r="Z21" s="270"/>
      <c r="AA21" s="271"/>
      <c r="AB21" s="271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70"/>
      <c r="AO21" s="271"/>
      <c r="AP21" s="271"/>
      <c r="AQ21" s="272"/>
    </row>
    <row r="22" spans="1:43" ht="24.75" customHeight="1" thickBot="1" x14ac:dyDescent="0.3">
      <c r="A22" s="225"/>
      <c r="B22" s="229"/>
      <c r="C22" s="229"/>
      <c r="D22" s="229"/>
      <c r="E22" s="227"/>
      <c r="F22" s="227"/>
      <c r="G22" s="227"/>
      <c r="H22" s="227"/>
      <c r="I22" s="227"/>
      <c r="J22" s="227"/>
      <c r="K22" s="277"/>
      <c r="L22" s="279"/>
      <c r="M22" s="227"/>
      <c r="N22" s="277"/>
      <c r="O22" s="279"/>
      <c r="P22" s="227"/>
      <c r="Q22" s="242"/>
      <c r="R22" s="242"/>
      <c r="S22" s="227"/>
      <c r="T22" s="227"/>
      <c r="U22" s="227"/>
      <c r="V22" s="227"/>
      <c r="W22" s="227"/>
      <c r="X22" s="227"/>
      <c r="Y22" s="227"/>
      <c r="Z22" s="277"/>
      <c r="AA22" s="278"/>
      <c r="AB22" s="278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73"/>
      <c r="AO22" s="274"/>
      <c r="AP22" s="274"/>
      <c r="AQ22" s="275"/>
    </row>
    <row r="23" spans="1:43" ht="24.75" customHeight="1" x14ac:dyDescent="0.25">
      <c r="A23" s="225"/>
      <c r="B23" s="229"/>
      <c r="C23" s="229"/>
      <c r="D23" s="229"/>
      <c r="E23" s="227"/>
      <c r="F23" s="227"/>
      <c r="G23" s="227"/>
      <c r="H23" s="227"/>
      <c r="I23" s="227"/>
      <c r="J23" s="227"/>
      <c r="K23" s="276" t="s">
        <v>16</v>
      </c>
      <c r="L23" s="276" t="s">
        <v>17</v>
      </c>
      <c r="M23" s="227"/>
      <c r="N23" s="276" t="s">
        <v>70</v>
      </c>
      <c r="O23" s="276" t="s">
        <v>17</v>
      </c>
      <c r="P23" s="227"/>
      <c r="Q23" s="242"/>
      <c r="R23" s="242"/>
      <c r="S23" s="227"/>
      <c r="T23" s="227"/>
      <c r="U23" s="227"/>
      <c r="V23" s="227"/>
      <c r="W23" s="227"/>
      <c r="X23" s="227"/>
      <c r="Y23" s="227"/>
      <c r="Z23" s="233" t="s">
        <v>77</v>
      </c>
      <c r="AA23" s="233" t="s">
        <v>78</v>
      </c>
      <c r="AB23" s="233" t="s">
        <v>79</v>
      </c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6" t="s">
        <v>58</v>
      </c>
      <c r="AO23" s="226" t="s">
        <v>59</v>
      </c>
      <c r="AP23" s="226" t="s">
        <v>60</v>
      </c>
      <c r="AQ23" s="286" t="s">
        <v>61</v>
      </c>
    </row>
    <row r="24" spans="1:43" ht="24.75" customHeight="1" x14ac:dyDescent="0.25">
      <c r="A24" s="225"/>
      <c r="B24" s="229"/>
      <c r="C24" s="229"/>
      <c r="D24" s="229"/>
      <c r="E24" s="227"/>
      <c r="F24" s="227"/>
      <c r="G24" s="227"/>
      <c r="H24" s="227"/>
      <c r="I24" s="227"/>
      <c r="J24" s="227"/>
      <c r="K24" s="229"/>
      <c r="L24" s="229"/>
      <c r="M24" s="227"/>
      <c r="N24" s="229"/>
      <c r="O24" s="229"/>
      <c r="P24" s="227"/>
      <c r="Q24" s="242"/>
      <c r="R24" s="242"/>
      <c r="S24" s="227"/>
      <c r="T24" s="227"/>
      <c r="U24" s="227"/>
      <c r="V24" s="227"/>
      <c r="W24" s="227"/>
      <c r="X24" s="227"/>
      <c r="Y24" s="227"/>
      <c r="Z24" s="227"/>
      <c r="AA24" s="227"/>
      <c r="AB24" s="227"/>
      <c r="AC24" s="227"/>
      <c r="AD24" s="227"/>
      <c r="AE24" s="227"/>
      <c r="AF24" s="227"/>
      <c r="AG24" s="227"/>
      <c r="AH24" s="227"/>
      <c r="AI24" s="227"/>
      <c r="AJ24" s="227"/>
      <c r="AK24" s="227"/>
      <c r="AL24" s="227"/>
      <c r="AM24" s="227"/>
      <c r="AN24" s="227"/>
      <c r="AO24" s="227"/>
      <c r="AP24" s="227"/>
      <c r="AQ24" s="287"/>
    </row>
    <row r="25" spans="1:43" ht="24.75" customHeight="1" x14ac:dyDescent="0.25">
      <c r="A25" s="225"/>
      <c r="B25" s="229"/>
      <c r="C25" s="229"/>
      <c r="D25" s="229"/>
      <c r="E25" s="227"/>
      <c r="F25" s="227"/>
      <c r="G25" s="227"/>
      <c r="H25" s="227"/>
      <c r="I25" s="227"/>
      <c r="J25" s="227"/>
      <c r="K25" s="229"/>
      <c r="L25" s="229"/>
      <c r="M25" s="227"/>
      <c r="N25" s="229"/>
      <c r="O25" s="229"/>
      <c r="P25" s="227"/>
      <c r="Q25" s="242"/>
      <c r="R25" s="242"/>
      <c r="S25" s="227"/>
      <c r="T25" s="227"/>
      <c r="U25" s="227"/>
      <c r="V25" s="227"/>
      <c r="W25" s="227"/>
      <c r="X25" s="227"/>
      <c r="Y25" s="227"/>
      <c r="Z25" s="227"/>
      <c r="AA25" s="227"/>
      <c r="AB25" s="227"/>
      <c r="AC25" s="227"/>
      <c r="AD25" s="227"/>
      <c r="AE25" s="227"/>
      <c r="AF25" s="227"/>
      <c r="AG25" s="227"/>
      <c r="AH25" s="227"/>
      <c r="AI25" s="227"/>
      <c r="AJ25" s="227"/>
      <c r="AK25" s="227"/>
      <c r="AL25" s="227"/>
      <c r="AM25" s="227"/>
      <c r="AN25" s="227"/>
      <c r="AO25" s="227"/>
      <c r="AP25" s="227"/>
      <c r="AQ25" s="287"/>
    </row>
    <row r="26" spans="1:43" ht="24.75" customHeight="1" thickBot="1" x14ac:dyDescent="0.3">
      <c r="A26" s="225"/>
      <c r="B26" s="229"/>
      <c r="C26" s="229"/>
      <c r="D26" s="229"/>
      <c r="E26" s="227"/>
      <c r="F26" s="227"/>
      <c r="G26" s="227"/>
      <c r="H26" s="227"/>
      <c r="I26" s="227"/>
      <c r="J26" s="240"/>
      <c r="K26" s="229"/>
      <c r="L26" s="229"/>
      <c r="M26" s="227"/>
      <c r="N26" s="229"/>
      <c r="O26" s="229"/>
      <c r="P26" s="227"/>
      <c r="Q26" s="242"/>
      <c r="R26" s="242"/>
      <c r="S26" s="240"/>
      <c r="T26" s="227"/>
      <c r="U26" s="227"/>
      <c r="V26" s="227"/>
      <c r="W26" s="227"/>
      <c r="X26" s="227"/>
      <c r="Y26" s="240"/>
      <c r="Z26" s="227"/>
      <c r="AA26" s="227"/>
      <c r="AB26" s="227"/>
      <c r="AC26" s="240"/>
      <c r="AD26" s="240"/>
      <c r="AE26" s="227"/>
      <c r="AF26" s="240"/>
      <c r="AG26" s="240"/>
      <c r="AH26" s="240"/>
      <c r="AI26" s="227"/>
      <c r="AJ26" s="227"/>
      <c r="AK26" s="227"/>
      <c r="AL26" s="227"/>
      <c r="AM26" s="227"/>
      <c r="AN26" s="227"/>
      <c r="AO26" s="227"/>
      <c r="AP26" s="227"/>
      <c r="AQ26" s="287"/>
    </row>
    <row r="27" spans="1:43" ht="16.5" thickBot="1" x14ac:dyDescent="0.3">
      <c r="A27" s="11">
        <v>1</v>
      </c>
      <c r="B27" s="11">
        <v>2</v>
      </c>
      <c r="C27" s="12">
        <v>3</v>
      </c>
      <c r="D27" s="12">
        <v>4</v>
      </c>
      <c r="E27" s="12">
        <v>5</v>
      </c>
      <c r="F27" s="12">
        <v>6</v>
      </c>
      <c r="G27" s="12">
        <v>7</v>
      </c>
      <c r="H27" s="12">
        <v>8</v>
      </c>
      <c r="I27" s="13">
        <v>9</v>
      </c>
      <c r="J27" s="13">
        <v>10</v>
      </c>
      <c r="K27" s="13">
        <v>11</v>
      </c>
      <c r="L27" s="13">
        <v>12</v>
      </c>
      <c r="M27" s="13">
        <v>13</v>
      </c>
      <c r="N27" s="13">
        <v>14</v>
      </c>
      <c r="O27" s="13">
        <v>15</v>
      </c>
      <c r="P27" s="13">
        <v>16</v>
      </c>
      <c r="Q27" s="13">
        <v>17</v>
      </c>
      <c r="R27" s="13">
        <v>18</v>
      </c>
      <c r="S27" s="13">
        <v>19</v>
      </c>
      <c r="T27" s="13">
        <v>20</v>
      </c>
      <c r="U27" s="13">
        <v>21</v>
      </c>
      <c r="V27" s="13">
        <v>22</v>
      </c>
      <c r="W27" s="13">
        <v>23</v>
      </c>
      <c r="X27" s="13">
        <v>24</v>
      </c>
      <c r="Y27" s="13">
        <v>25</v>
      </c>
      <c r="Z27" s="13">
        <v>26</v>
      </c>
      <c r="AA27" s="13">
        <v>27</v>
      </c>
      <c r="AB27" s="13">
        <v>28</v>
      </c>
      <c r="AC27" s="13">
        <v>29</v>
      </c>
      <c r="AD27" s="13">
        <v>30</v>
      </c>
      <c r="AE27" s="13">
        <v>31</v>
      </c>
      <c r="AF27" s="13">
        <v>32</v>
      </c>
      <c r="AG27" s="13">
        <v>33</v>
      </c>
      <c r="AH27" s="13">
        <v>34</v>
      </c>
      <c r="AI27" s="13">
        <v>35</v>
      </c>
      <c r="AJ27" s="13">
        <v>36</v>
      </c>
      <c r="AK27" s="13">
        <v>37</v>
      </c>
      <c r="AL27" s="13">
        <v>38</v>
      </c>
      <c r="AM27" s="13">
        <v>39</v>
      </c>
      <c r="AN27" s="13">
        <v>40</v>
      </c>
      <c r="AO27" s="13">
        <v>41</v>
      </c>
      <c r="AP27" s="13">
        <v>42</v>
      </c>
      <c r="AQ27" s="14">
        <v>43</v>
      </c>
    </row>
    <row r="28" spans="1:43" ht="22.5" customHeight="1" x14ac:dyDescent="0.25">
      <c r="A28" s="48" t="s">
        <v>85</v>
      </c>
      <c r="B28" s="57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0" t="s">
        <v>276</v>
      </c>
      <c r="AM28" s="59"/>
      <c r="AN28" s="303"/>
      <c r="AO28" s="304"/>
      <c r="AP28" s="304"/>
      <c r="AQ28" s="305"/>
    </row>
    <row r="29" spans="1:43" ht="56.25" customHeight="1" x14ac:dyDescent="0.25">
      <c r="A29" s="16">
        <v>2024</v>
      </c>
      <c r="B29" s="16">
        <v>1</v>
      </c>
      <c r="C29" s="15">
        <v>370</v>
      </c>
      <c r="D29" s="129" t="s">
        <v>104</v>
      </c>
      <c r="E29" s="16"/>
      <c r="F29" s="16"/>
      <c r="G29" s="129">
        <v>1</v>
      </c>
      <c r="H29" s="129" t="s">
        <v>165</v>
      </c>
      <c r="I29" s="130" t="s">
        <v>254</v>
      </c>
      <c r="J29" s="142" t="s">
        <v>94</v>
      </c>
      <c r="K29" s="198">
        <v>876</v>
      </c>
      <c r="L29" s="135" t="s">
        <v>37</v>
      </c>
      <c r="M29" s="149">
        <v>2</v>
      </c>
      <c r="N29" s="129"/>
      <c r="O29" s="144" t="s">
        <v>96</v>
      </c>
      <c r="P29" s="131" t="s">
        <v>20</v>
      </c>
      <c r="Q29" s="129" t="s">
        <v>27</v>
      </c>
      <c r="R29" s="131" t="s">
        <v>19</v>
      </c>
      <c r="S29" s="212">
        <v>45383</v>
      </c>
      <c r="T29" s="144" t="s">
        <v>122</v>
      </c>
      <c r="U29" s="212">
        <v>45406</v>
      </c>
      <c r="V29" s="212">
        <v>45413</v>
      </c>
      <c r="W29" s="164" t="s">
        <v>160</v>
      </c>
      <c r="X29" s="164" t="s">
        <v>233</v>
      </c>
      <c r="Y29" s="128">
        <v>181946.65</v>
      </c>
      <c r="Z29" s="17"/>
      <c r="AA29" s="128">
        <f t="shared" ref="AA29:AA65" si="0">Y29</f>
        <v>181946.65</v>
      </c>
      <c r="AB29" s="113"/>
      <c r="AC29" s="144" t="s">
        <v>64</v>
      </c>
      <c r="AD29" s="129" t="s">
        <v>33</v>
      </c>
      <c r="AE29" s="144" t="s">
        <v>48</v>
      </c>
      <c r="AF29" s="132"/>
      <c r="AG29" s="132"/>
      <c r="AH29" s="83"/>
      <c r="AI29" s="84"/>
      <c r="AJ29" s="84"/>
      <c r="AK29" s="110">
        <f>AA29/0.0284</f>
        <v>6406572.1830985909</v>
      </c>
      <c r="AL29" s="19"/>
      <c r="AM29" s="19"/>
      <c r="AN29" s="19"/>
      <c r="AO29" s="19"/>
      <c r="AP29" s="19"/>
      <c r="AQ29" s="19"/>
    </row>
    <row r="30" spans="1:43" ht="68.25" customHeight="1" x14ac:dyDescent="0.25">
      <c r="A30" s="112">
        <v>2024</v>
      </c>
      <c r="B30" s="112">
        <v>2</v>
      </c>
      <c r="C30" s="15">
        <v>370</v>
      </c>
      <c r="D30" s="129" t="s">
        <v>110</v>
      </c>
      <c r="E30" s="112"/>
      <c r="F30" s="112"/>
      <c r="G30" s="129">
        <v>2</v>
      </c>
      <c r="H30" s="129" t="s">
        <v>166</v>
      </c>
      <c r="I30" s="130" t="s">
        <v>255</v>
      </c>
      <c r="J30" s="142" t="s">
        <v>94</v>
      </c>
      <c r="K30" s="129">
        <v>876</v>
      </c>
      <c r="L30" s="144" t="s">
        <v>37</v>
      </c>
      <c r="M30" s="149">
        <v>1</v>
      </c>
      <c r="N30" s="129"/>
      <c r="O30" s="144" t="s">
        <v>96</v>
      </c>
      <c r="P30" s="131" t="s">
        <v>20</v>
      </c>
      <c r="Q30" s="129" t="s">
        <v>27</v>
      </c>
      <c r="R30" s="131" t="s">
        <v>19</v>
      </c>
      <c r="S30" s="212">
        <v>45355</v>
      </c>
      <c r="T30" s="144" t="s">
        <v>220</v>
      </c>
      <c r="U30" s="212">
        <v>45378</v>
      </c>
      <c r="V30" s="212">
        <v>45383</v>
      </c>
      <c r="W30" s="164" t="s">
        <v>122</v>
      </c>
      <c r="X30" s="164" t="s">
        <v>208</v>
      </c>
      <c r="Y30" s="128">
        <v>62500</v>
      </c>
      <c r="Z30" s="17"/>
      <c r="AA30" s="128">
        <f t="shared" si="0"/>
        <v>62500</v>
      </c>
      <c r="AB30" s="114"/>
      <c r="AC30" s="144" t="s">
        <v>64</v>
      </c>
      <c r="AD30" s="129" t="s">
        <v>98</v>
      </c>
      <c r="AE30" s="144" t="s">
        <v>48</v>
      </c>
      <c r="AF30" s="132"/>
      <c r="AG30" s="132"/>
      <c r="AH30" s="83"/>
      <c r="AI30" s="84"/>
      <c r="AJ30" s="84"/>
      <c r="AK30" s="110">
        <f t="shared" ref="AK30:AK65" si="1">AA30/0.0284</f>
        <v>2200704.2253521127</v>
      </c>
      <c r="AL30" s="19"/>
      <c r="AM30" s="19"/>
      <c r="AN30" s="19"/>
      <c r="AO30" s="19"/>
      <c r="AP30" s="19"/>
      <c r="AQ30" s="19"/>
    </row>
    <row r="31" spans="1:43" ht="66" customHeight="1" x14ac:dyDescent="0.25">
      <c r="A31" s="129">
        <v>2024</v>
      </c>
      <c r="B31" s="16">
        <v>3</v>
      </c>
      <c r="C31" s="15">
        <v>370</v>
      </c>
      <c r="D31" s="129" t="s">
        <v>104</v>
      </c>
      <c r="E31" s="16"/>
      <c r="F31" s="16"/>
      <c r="G31" s="129">
        <v>3</v>
      </c>
      <c r="H31" s="129" t="s">
        <v>167</v>
      </c>
      <c r="I31" s="134" t="s">
        <v>256</v>
      </c>
      <c r="J31" s="142" t="s">
        <v>94</v>
      </c>
      <c r="K31" s="129">
        <v>876</v>
      </c>
      <c r="L31" s="144" t="s">
        <v>37</v>
      </c>
      <c r="M31" s="149">
        <v>1</v>
      </c>
      <c r="N31" s="129"/>
      <c r="O31" s="144" t="s">
        <v>96</v>
      </c>
      <c r="P31" s="131" t="s">
        <v>20</v>
      </c>
      <c r="Q31" s="129" t="s">
        <v>27</v>
      </c>
      <c r="R31" s="131" t="s">
        <v>19</v>
      </c>
      <c r="S31" s="212">
        <v>45355</v>
      </c>
      <c r="T31" s="144" t="s">
        <v>220</v>
      </c>
      <c r="U31" s="212">
        <v>45378</v>
      </c>
      <c r="V31" s="212">
        <v>45383</v>
      </c>
      <c r="W31" s="164" t="s">
        <v>122</v>
      </c>
      <c r="X31" s="164" t="s">
        <v>208</v>
      </c>
      <c r="Y31" s="128">
        <v>26775</v>
      </c>
      <c r="Z31" s="17"/>
      <c r="AA31" s="128">
        <f t="shared" si="0"/>
        <v>26775</v>
      </c>
      <c r="AB31" s="113"/>
      <c r="AC31" s="144" t="s">
        <v>64</v>
      </c>
      <c r="AD31" s="129" t="s">
        <v>98</v>
      </c>
      <c r="AE31" s="144" t="s">
        <v>48</v>
      </c>
      <c r="AF31" s="132"/>
      <c r="AG31" s="132"/>
      <c r="AH31" s="83"/>
      <c r="AI31" s="84"/>
      <c r="AJ31" s="84"/>
      <c r="AK31" s="110">
        <f t="shared" si="1"/>
        <v>942781.69014084502</v>
      </c>
      <c r="AL31" s="19"/>
      <c r="AM31" s="19"/>
      <c r="AN31" s="19"/>
      <c r="AO31" s="19"/>
      <c r="AP31" s="19"/>
      <c r="AQ31" s="19"/>
    </row>
    <row r="32" spans="1:43" s="194" customFormat="1" ht="66" customHeight="1" x14ac:dyDescent="0.25">
      <c r="A32" s="129">
        <v>2023</v>
      </c>
      <c r="B32" s="129">
        <v>4</v>
      </c>
      <c r="C32" s="129">
        <v>370</v>
      </c>
      <c r="D32" s="129" t="s">
        <v>104</v>
      </c>
      <c r="E32" s="129"/>
      <c r="F32" s="129"/>
      <c r="G32" s="129">
        <v>4</v>
      </c>
      <c r="H32" s="129" t="s">
        <v>168</v>
      </c>
      <c r="I32" s="134" t="s">
        <v>266</v>
      </c>
      <c r="J32" s="130" t="s">
        <v>94</v>
      </c>
      <c r="K32" s="129">
        <v>876</v>
      </c>
      <c r="L32" s="144" t="s">
        <v>37</v>
      </c>
      <c r="M32" s="149">
        <v>1</v>
      </c>
      <c r="N32" s="129"/>
      <c r="O32" s="144" t="s">
        <v>96</v>
      </c>
      <c r="P32" s="131" t="s">
        <v>20</v>
      </c>
      <c r="Q32" s="129" t="s">
        <v>38</v>
      </c>
      <c r="R32" s="131" t="s">
        <v>19</v>
      </c>
      <c r="S32" s="131" t="s">
        <v>279</v>
      </c>
      <c r="T32" s="144" t="s">
        <v>215</v>
      </c>
      <c r="U32" s="212">
        <v>45317</v>
      </c>
      <c r="V32" s="212">
        <v>45317</v>
      </c>
      <c r="W32" s="144" t="s">
        <v>215</v>
      </c>
      <c r="X32" s="164" t="s">
        <v>114</v>
      </c>
      <c r="Y32" s="128">
        <v>26600</v>
      </c>
      <c r="Z32" s="17"/>
      <c r="AA32" s="128">
        <f t="shared" si="0"/>
        <v>26600</v>
      </c>
      <c r="AB32" s="113"/>
      <c r="AC32" s="144" t="s">
        <v>64</v>
      </c>
      <c r="AD32" s="129" t="s">
        <v>98</v>
      </c>
      <c r="AE32" s="144" t="s">
        <v>48</v>
      </c>
      <c r="AF32" s="132"/>
      <c r="AG32" s="132"/>
      <c r="AH32" s="83"/>
      <c r="AI32" s="84"/>
      <c r="AJ32" s="84"/>
      <c r="AK32" s="110">
        <f t="shared" si="1"/>
        <v>936619.71830985905</v>
      </c>
      <c r="AL32" s="84"/>
      <c r="AM32" s="84"/>
      <c r="AN32" s="84"/>
      <c r="AO32" s="84"/>
      <c r="AP32" s="84"/>
      <c r="AQ32" s="84"/>
    </row>
    <row r="33" spans="1:43" s="127" customFormat="1" ht="66" customHeight="1" x14ac:dyDescent="0.25">
      <c r="A33" s="129">
        <v>2024</v>
      </c>
      <c r="B33" s="129">
        <v>5</v>
      </c>
      <c r="C33" s="15">
        <v>370</v>
      </c>
      <c r="D33" s="129" t="s">
        <v>104</v>
      </c>
      <c r="E33" s="129"/>
      <c r="F33" s="129"/>
      <c r="G33" s="129">
        <v>5</v>
      </c>
      <c r="H33" s="129" t="s">
        <v>169</v>
      </c>
      <c r="I33" s="134" t="s">
        <v>224</v>
      </c>
      <c r="J33" s="142" t="s">
        <v>95</v>
      </c>
      <c r="K33" s="129">
        <v>876</v>
      </c>
      <c r="L33" s="144" t="s">
        <v>37</v>
      </c>
      <c r="M33" s="149">
        <v>1</v>
      </c>
      <c r="N33" s="129"/>
      <c r="O33" s="144" t="s">
        <v>96</v>
      </c>
      <c r="P33" s="131" t="s">
        <v>20</v>
      </c>
      <c r="Q33" s="129" t="s">
        <v>26</v>
      </c>
      <c r="R33" s="131" t="s">
        <v>19</v>
      </c>
      <c r="S33" s="131"/>
      <c r="T33" s="144" t="s">
        <v>122</v>
      </c>
      <c r="U33" s="212">
        <v>45397</v>
      </c>
      <c r="V33" s="212">
        <v>45397</v>
      </c>
      <c r="W33" s="164" t="s">
        <v>122</v>
      </c>
      <c r="X33" s="164" t="s">
        <v>114</v>
      </c>
      <c r="Y33" s="128">
        <v>16010</v>
      </c>
      <c r="Z33" s="17"/>
      <c r="AA33" s="128">
        <f t="shared" si="0"/>
        <v>16010</v>
      </c>
      <c r="AB33" s="113"/>
      <c r="AC33" s="144" t="s">
        <v>64</v>
      </c>
      <c r="AD33" s="129" t="s">
        <v>98</v>
      </c>
      <c r="AE33" s="144" t="s">
        <v>48</v>
      </c>
      <c r="AF33" s="132"/>
      <c r="AG33" s="132"/>
      <c r="AH33" s="83"/>
      <c r="AI33" s="84"/>
      <c r="AJ33" s="84"/>
      <c r="AK33" s="110">
        <f t="shared" si="1"/>
        <v>563732.39436619717</v>
      </c>
      <c r="AL33" s="19"/>
      <c r="AM33" s="19"/>
      <c r="AN33" s="19"/>
      <c r="AO33" s="19"/>
      <c r="AP33" s="19"/>
      <c r="AQ33" s="19"/>
    </row>
    <row r="34" spans="1:43" s="127" customFormat="1" ht="66" customHeight="1" x14ac:dyDescent="0.25">
      <c r="A34" s="129">
        <v>2024</v>
      </c>
      <c r="B34" s="129">
        <v>6</v>
      </c>
      <c r="C34" s="15">
        <v>370</v>
      </c>
      <c r="D34" s="129" t="s">
        <v>23</v>
      </c>
      <c r="E34" s="129"/>
      <c r="F34" s="129"/>
      <c r="G34" s="129">
        <v>6</v>
      </c>
      <c r="H34" s="129" t="s">
        <v>170</v>
      </c>
      <c r="I34" s="134" t="s">
        <v>225</v>
      </c>
      <c r="J34" s="142" t="s">
        <v>95</v>
      </c>
      <c r="K34" s="129">
        <v>876</v>
      </c>
      <c r="L34" s="144" t="s">
        <v>37</v>
      </c>
      <c r="M34" s="149">
        <v>1</v>
      </c>
      <c r="N34" s="129"/>
      <c r="O34" s="144" t="s">
        <v>96</v>
      </c>
      <c r="P34" s="131" t="s">
        <v>20</v>
      </c>
      <c r="Q34" s="129" t="s">
        <v>27</v>
      </c>
      <c r="R34" s="131" t="s">
        <v>19</v>
      </c>
      <c r="S34" s="212">
        <v>45294</v>
      </c>
      <c r="T34" s="144" t="s">
        <v>215</v>
      </c>
      <c r="U34" s="212">
        <v>45317</v>
      </c>
      <c r="V34" s="212">
        <v>45323</v>
      </c>
      <c r="W34" s="144" t="s">
        <v>155</v>
      </c>
      <c r="X34" s="164" t="s">
        <v>161</v>
      </c>
      <c r="Y34" s="128">
        <v>14108.16</v>
      </c>
      <c r="Z34" s="17"/>
      <c r="AA34" s="128">
        <v>12932.48</v>
      </c>
      <c r="AB34" s="114">
        <f>Y34-AA34</f>
        <v>1175.6800000000003</v>
      </c>
      <c r="AC34" s="144" t="s">
        <v>100</v>
      </c>
      <c r="AD34" s="129" t="s">
        <v>99</v>
      </c>
      <c r="AE34" s="144" t="s">
        <v>48</v>
      </c>
      <c r="AF34" s="132"/>
      <c r="AG34" s="132"/>
      <c r="AH34" s="83"/>
      <c r="AI34" s="84"/>
      <c r="AJ34" s="84"/>
      <c r="AK34" s="110">
        <f t="shared" si="1"/>
        <v>455369.01408450701</v>
      </c>
      <c r="AL34" s="19"/>
      <c r="AM34" s="19"/>
      <c r="AN34" s="19"/>
      <c r="AO34" s="19"/>
      <c r="AP34" s="19"/>
      <c r="AQ34" s="19"/>
    </row>
    <row r="35" spans="1:43" s="127" customFormat="1" ht="66" customHeight="1" x14ac:dyDescent="0.25">
      <c r="A35" s="129">
        <v>2024</v>
      </c>
      <c r="B35" s="129">
        <v>7</v>
      </c>
      <c r="C35" s="15">
        <v>370</v>
      </c>
      <c r="D35" s="129" t="s">
        <v>23</v>
      </c>
      <c r="E35" s="129"/>
      <c r="F35" s="129"/>
      <c r="G35" s="129">
        <v>7</v>
      </c>
      <c r="H35" s="129" t="s">
        <v>171</v>
      </c>
      <c r="I35" s="134" t="s">
        <v>226</v>
      </c>
      <c r="J35" s="142" t="s">
        <v>95</v>
      </c>
      <c r="K35" s="129">
        <v>876</v>
      </c>
      <c r="L35" s="144" t="s">
        <v>37</v>
      </c>
      <c r="M35" s="149">
        <v>1</v>
      </c>
      <c r="N35" s="129"/>
      <c r="O35" s="144" t="s">
        <v>96</v>
      </c>
      <c r="P35" s="131" t="s">
        <v>20</v>
      </c>
      <c r="Q35" s="129" t="s">
        <v>26</v>
      </c>
      <c r="R35" s="131" t="s">
        <v>19</v>
      </c>
      <c r="S35" s="131"/>
      <c r="T35" s="144" t="s">
        <v>215</v>
      </c>
      <c r="U35" s="212">
        <v>45294</v>
      </c>
      <c r="V35" s="212">
        <v>45294</v>
      </c>
      <c r="W35" s="144" t="s">
        <v>215</v>
      </c>
      <c r="X35" s="164" t="s">
        <v>114</v>
      </c>
      <c r="Y35" s="128">
        <v>12533</v>
      </c>
      <c r="Z35" s="124"/>
      <c r="AA35" s="128">
        <f t="shared" ref="AA35:AA45" si="2">Y35</f>
        <v>12533</v>
      </c>
      <c r="AB35" s="115"/>
      <c r="AC35" s="144" t="s">
        <v>100</v>
      </c>
      <c r="AD35" s="129" t="s">
        <v>99</v>
      </c>
      <c r="AE35" s="144" t="s">
        <v>48</v>
      </c>
      <c r="AF35" s="132"/>
      <c r="AG35" s="132"/>
      <c r="AH35" s="83"/>
      <c r="AI35" s="84"/>
      <c r="AJ35" s="84"/>
      <c r="AK35" s="110">
        <f t="shared" si="1"/>
        <v>441302.81690140843</v>
      </c>
      <c r="AL35" s="19"/>
      <c r="AM35" s="19"/>
      <c r="AN35" s="19"/>
      <c r="AO35" s="19"/>
      <c r="AP35" s="19"/>
      <c r="AQ35" s="19"/>
    </row>
    <row r="36" spans="1:43" ht="66" customHeight="1" x14ac:dyDescent="0.25">
      <c r="A36" s="129">
        <v>2024</v>
      </c>
      <c r="B36" s="129">
        <v>8</v>
      </c>
      <c r="C36" s="15">
        <v>370</v>
      </c>
      <c r="D36" s="129" t="s">
        <v>23</v>
      </c>
      <c r="E36" s="16"/>
      <c r="F36" s="16"/>
      <c r="G36" s="129">
        <v>8</v>
      </c>
      <c r="H36" s="129" t="s">
        <v>172</v>
      </c>
      <c r="I36" s="134" t="s">
        <v>227</v>
      </c>
      <c r="J36" s="142" t="s">
        <v>95</v>
      </c>
      <c r="K36" s="129">
        <v>876</v>
      </c>
      <c r="L36" s="144" t="s">
        <v>37</v>
      </c>
      <c r="M36" s="149">
        <v>1</v>
      </c>
      <c r="N36" s="129"/>
      <c r="O36" s="144" t="s">
        <v>96</v>
      </c>
      <c r="P36" s="131" t="s">
        <v>20</v>
      </c>
      <c r="Q36" s="129" t="s">
        <v>26</v>
      </c>
      <c r="R36" s="131" t="s">
        <v>19</v>
      </c>
      <c r="S36" s="131"/>
      <c r="T36" s="144" t="s">
        <v>215</v>
      </c>
      <c r="U36" s="212">
        <v>45294</v>
      </c>
      <c r="V36" s="212">
        <v>45294</v>
      </c>
      <c r="W36" s="144" t="s">
        <v>215</v>
      </c>
      <c r="X36" s="164" t="s">
        <v>114</v>
      </c>
      <c r="Y36" s="128">
        <v>2693</v>
      </c>
      <c r="Z36" s="124"/>
      <c r="AA36" s="128">
        <f t="shared" si="2"/>
        <v>2693</v>
      </c>
      <c r="AB36" s="115"/>
      <c r="AC36" s="144" t="s">
        <v>100</v>
      </c>
      <c r="AD36" s="129" t="s">
        <v>129</v>
      </c>
      <c r="AE36" s="144" t="s">
        <v>49</v>
      </c>
      <c r="AF36" s="132"/>
      <c r="AG36" s="132"/>
      <c r="AH36" s="83"/>
      <c r="AI36" s="84"/>
      <c r="AJ36" s="84"/>
      <c r="AK36" s="110">
        <f t="shared" si="1"/>
        <v>94823.943661971833</v>
      </c>
      <c r="AL36" s="19"/>
      <c r="AM36" s="19"/>
      <c r="AN36" s="19"/>
      <c r="AO36" s="19"/>
      <c r="AP36" s="19"/>
      <c r="AQ36" s="19"/>
    </row>
    <row r="37" spans="1:43" ht="65.25" customHeight="1" x14ac:dyDescent="0.25">
      <c r="A37" s="129">
        <v>2024</v>
      </c>
      <c r="B37" s="129">
        <v>9</v>
      </c>
      <c r="C37" s="15">
        <v>370</v>
      </c>
      <c r="D37" s="129" t="s">
        <v>23</v>
      </c>
      <c r="E37" s="16"/>
      <c r="F37" s="16"/>
      <c r="G37" s="129">
        <v>9</v>
      </c>
      <c r="H37" s="129" t="s">
        <v>173</v>
      </c>
      <c r="I37" s="134" t="s">
        <v>228</v>
      </c>
      <c r="J37" s="142" t="s">
        <v>95</v>
      </c>
      <c r="K37" s="129">
        <v>796</v>
      </c>
      <c r="L37" s="144" t="s">
        <v>39</v>
      </c>
      <c r="M37" s="149">
        <v>14</v>
      </c>
      <c r="N37" s="129"/>
      <c r="O37" s="144" t="s">
        <v>96</v>
      </c>
      <c r="P37" s="131" t="s">
        <v>20</v>
      </c>
      <c r="Q37" s="129" t="s">
        <v>26</v>
      </c>
      <c r="R37" s="131" t="s">
        <v>19</v>
      </c>
      <c r="S37" s="131"/>
      <c r="T37" s="144" t="s">
        <v>230</v>
      </c>
      <c r="U37" s="212">
        <v>45497</v>
      </c>
      <c r="V37" s="212">
        <v>45502</v>
      </c>
      <c r="W37" s="144" t="s">
        <v>230</v>
      </c>
      <c r="X37" s="164" t="s">
        <v>231</v>
      </c>
      <c r="Y37" s="128">
        <v>7919.53</v>
      </c>
      <c r="Z37" s="128"/>
      <c r="AA37" s="128">
        <f t="shared" si="2"/>
        <v>7919.53</v>
      </c>
      <c r="AB37" s="115"/>
      <c r="AC37" s="144" t="s">
        <v>100</v>
      </c>
      <c r="AD37" s="129" t="s">
        <v>99</v>
      </c>
      <c r="AE37" s="144" t="s">
        <v>49</v>
      </c>
      <c r="AF37" s="132"/>
      <c r="AG37" s="132"/>
      <c r="AH37" s="83"/>
      <c r="AI37" s="84"/>
      <c r="AJ37" s="84"/>
      <c r="AK37" s="110">
        <f t="shared" si="1"/>
        <v>278856.69014084502</v>
      </c>
      <c r="AL37" s="19"/>
      <c r="AM37" s="19"/>
      <c r="AN37" s="19"/>
      <c r="AO37" s="19"/>
      <c r="AP37" s="19"/>
      <c r="AQ37" s="19"/>
    </row>
    <row r="38" spans="1:43" ht="65.25" customHeight="1" x14ac:dyDescent="0.25">
      <c r="A38" s="129">
        <v>2024</v>
      </c>
      <c r="B38" s="129">
        <v>10</v>
      </c>
      <c r="C38" s="15">
        <v>370</v>
      </c>
      <c r="D38" s="129" t="s">
        <v>23</v>
      </c>
      <c r="E38" s="16"/>
      <c r="F38" s="16"/>
      <c r="G38" s="129">
        <v>10</v>
      </c>
      <c r="H38" s="129" t="s">
        <v>174</v>
      </c>
      <c r="I38" s="134" t="s">
        <v>229</v>
      </c>
      <c r="J38" s="142" t="s">
        <v>95</v>
      </c>
      <c r="K38" s="129">
        <v>876</v>
      </c>
      <c r="L38" s="144" t="s">
        <v>37</v>
      </c>
      <c r="M38" s="149">
        <v>1</v>
      </c>
      <c r="N38" s="129"/>
      <c r="O38" s="144" t="s">
        <v>96</v>
      </c>
      <c r="P38" s="131" t="s">
        <v>20</v>
      </c>
      <c r="Q38" s="129" t="s">
        <v>26</v>
      </c>
      <c r="R38" s="131" t="s">
        <v>19</v>
      </c>
      <c r="S38" s="131"/>
      <c r="T38" s="144" t="s">
        <v>215</v>
      </c>
      <c r="U38" s="212">
        <v>45294</v>
      </c>
      <c r="V38" s="212">
        <v>45294</v>
      </c>
      <c r="W38" s="144" t="s">
        <v>215</v>
      </c>
      <c r="X38" s="164" t="s">
        <v>114</v>
      </c>
      <c r="Y38" s="128">
        <v>1000</v>
      </c>
      <c r="Z38" s="128"/>
      <c r="AA38" s="128">
        <f t="shared" si="2"/>
        <v>1000</v>
      </c>
      <c r="AB38" s="115"/>
      <c r="AC38" s="144" t="s">
        <v>117</v>
      </c>
      <c r="AD38" s="129" t="s">
        <v>118</v>
      </c>
      <c r="AE38" s="144" t="s">
        <v>49</v>
      </c>
      <c r="AF38" s="132"/>
      <c r="AG38" s="132"/>
      <c r="AH38" s="83"/>
      <c r="AI38" s="84"/>
      <c r="AJ38" s="84"/>
      <c r="AK38" s="110">
        <f t="shared" si="1"/>
        <v>35211.267605633802</v>
      </c>
      <c r="AL38" s="19"/>
      <c r="AM38" s="19"/>
      <c r="AN38" s="19"/>
      <c r="AO38" s="19"/>
      <c r="AP38" s="19"/>
      <c r="AQ38" s="19"/>
    </row>
    <row r="39" spans="1:43" ht="65.25" customHeight="1" x14ac:dyDescent="0.25">
      <c r="A39" s="129">
        <v>2024</v>
      </c>
      <c r="B39" s="129">
        <v>11</v>
      </c>
      <c r="C39" s="15">
        <v>370</v>
      </c>
      <c r="D39" s="129" t="s">
        <v>23</v>
      </c>
      <c r="E39" s="16"/>
      <c r="F39" s="16"/>
      <c r="G39" s="129">
        <v>11</v>
      </c>
      <c r="H39" s="129" t="s">
        <v>175</v>
      </c>
      <c r="I39" s="134" t="s">
        <v>257</v>
      </c>
      <c r="J39" s="142" t="s">
        <v>95</v>
      </c>
      <c r="K39" s="129">
        <v>876</v>
      </c>
      <c r="L39" s="144" t="s">
        <v>37</v>
      </c>
      <c r="M39" s="149">
        <v>1</v>
      </c>
      <c r="N39" s="129"/>
      <c r="O39" s="144" t="s">
        <v>96</v>
      </c>
      <c r="P39" s="131" t="s">
        <v>20</v>
      </c>
      <c r="Q39" s="129" t="s">
        <v>27</v>
      </c>
      <c r="R39" s="131" t="s">
        <v>19</v>
      </c>
      <c r="S39" s="210">
        <v>45383</v>
      </c>
      <c r="T39" s="144" t="s">
        <v>122</v>
      </c>
      <c r="U39" s="144" t="s">
        <v>280</v>
      </c>
      <c r="V39" s="213">
        <v>45413</v>
      </c>
      <c r="W39" s="152" t="s">
        <v>160</v>
      </c>
      <c r="X39" s="152" t="s">
        <v>208</v>
      </c>
      <c r="Y39" s="128">
        <v>18375</v>
      </c>
      <c r="Z39" s="128"/>
      <c r="AA39" s="128">
        <f t="shared" si="2"/>
        <v>18375</v>
      </c>
      <c r="AB39" s="115"/>
      <c r="AC39" s="144" t="s">
        <v>51</v>
      </c>
      <c r="AD39" s="129" t="s">
        <v>123</v>
      </c>
      <c r="AE39" s="144" t="s">
        <v>48</v>
      </c>
      <c r="AF39" s="132"/>
      <c r="AG39" s="132"/>
      <c r="AH39" s="83"/>
      <c r="AI39" s="84"/>
      <c r="AJ39" s="84"/>
      <c r="AK39" s="110">
        <f t="shared" si="1"/>
        <v>647007.04225352104</v>
      </c>
      <c r="AL39" s="19"/>
      <c r="AM39" s="19"/>
      <c r="AN39" s="19"/>
      <c r="AO39" s="19"/>
      <c r="AP39" s="19"/>
      <c r="AQ39" s="19"/>
    </row>
    <row r="40" spans="1:43" ht="65.25" customHeight="1" x14ac:dyDescent="0.25">
      <c r="A40" s="129">
        <v>2024</v>
      </c>
      <c r="B40" s="129">
        <v>12</v>
      </c>
      <c r="C40" s="15">
        <v>370</v>
      </c>
      <c r="D40" s="129" t="s">
        <v>23</v>
      </c>
      <c r="E40" s="16"/>
      <c r="F40" s="16"/>
      <c r="G40" s="129">
        <v>12</v>
      </c>
      <c r="H40" s="129" t="s">
        <v>176</v>
      </c>
      <c r="I40" s="134" t="s">
        <v>232</v>
      </c>
      <c r="J40" s="130" t="s">
        <v>94</v>
      </c>
      <c r="K40" s="129">
        <v>876</v>
      </c>
      <c r="L40" s="144" t="s">
        <v>37</v>
      </c>
      <c r="M40" s="149">
        <v>1</v>
      </c>
      <c r="N40" s="129"/>
      <c r="O40" s="144" t="s">
        <v>96</v>
      </c>
      <c r="P40" s="131" t="s">
        <v>20</v>
      </c>
      <c r="Q40" s="129" t="s">
        <v>27</v>
      </c>
      <c r="R40" s="131" t="s">
        <v>19</v>
      </c>
      <c r="S40" s="210">
        <v>45327</v>
      </c>
      <c r="T40" s="144" t="s">
        <v>155</v>
      </c>
      <c r="U40" s="212">
        <v>45350</v>
      </c>
      <c r="V40" s="213">
        <v>45352</v>
      </c>
      <c r="W40" s="152" t="s">
        <v>220</v>
      </c>
      <c r="X40" s="164" t="s">
        <v>234</v>
      </c>
      <c r="Y40" s="196">
        <v>42324</v>
      </c>
      <c r="Z40" s="124"/>
      <c r="AA40" s="128">
        <v>35270</v>
      </c>
      <c r="AB40" s="115">
        <f>Y40-AA40</f>
        <v>7054</v>
      </c>
      <c r="AC40" s="144" t="s">
        <v>52</v>
      </c>
      <c r="AD40" s="129" t="s">
        <v>34</v>
      </c>
      <c r="AE40" s="144" t="s">
        <v>48</v>
      </c>
      <c r="AF40" s="132"/>
      <c r="AG40" s="132"/>
      <c r="AH40" s="83"/>
      <c r="AI40" s="84"/>
      <c r="AJ40" s="84"/>
      <c r="AK40" s="110">
        <f t="shared" si="1"/>
        <v>1241901.4084507041</v>
      </c>
      <c r="AL40" s="19"/>
      <c r="AM40" s="19"/>
      <c r="AN40" s="19"/>
      <c r="AO40" s="19"/>
      <c r="AP40" s="19"/>
      <c r="AQ40" s="19"/>
    </row>
    <row r="41" spans="1:43" ht="65.25" customHeight="1" x14ac:dyDescent="0.25">
      <c r="A41" s="129">
        <v>2024</v>
      </c>
      <c r="B41" s="129">
        <v>13</v>
      </c>
      <c r="C41" s="15">
        <v>370</v>
      </c>
      <c r="D41" s="129" t="s">
        <v>23</v>
      </c>
      <c r="E41" s="16"/>
      <c r="F41" s="16"/>
      <c r="G41" s="129">
        <v>13</v>
      </c>
      <c r="H41" s="129" t="s">
        <v>177</v>
      </c>
      <c r="I41" s="134" t="s">
        <v>25</v>
      </c>
      <c r="J41" s="130" t="s">
        <v>94</v>
      </c>
      <c r="K41" s="129">
        <v>876</v>
      </c>
      <c r="L41" s="144" t="s">
        <v>37</v>
      </c>
      <c r="M41" s="149">
        <v>1</v>
      </c>
      <c r="N41" s="129"/>
      <c r="O41" s="144" t="s">
        <v>96</v>
      </c>
      <c r="P41" s="131" t="s">
        <v>20</v>
      </c>
      <c r="Q41" s="129" t="s">
        <v>27</v>
      </c>
      <c r="R41" s="131" t="s">
        <v>19</v>
      </c>
      <c r="S41" s="210">
        <v>45509</v>
      </c>
      <c r="T41" s="144" t="s">
        <v>231</v>
      </c>
      <c r="U41" s="144" t="s">
        <v>281</v>
      </c>
      <c r="V41" s="213">
        <v>45556</v>
      </c>
      <c r="W41" s="152" t="s">
        <v>163</v>
      </c>
      <c r="X41" s="164" t="s">
        <v>235</v>
      </c>
      <c r="Y41" s="196">
        <v>10561</v>
      </c>
      <c r="Z41" s="128"/>
      <c r="AA41" s="128">
        <v>3520.33</v>
      </c>
      <c r="AB41" s="115">
        <f>Y41-AA41</f>
        <v>7040.67</v>
      </c>
      <c r="AC41" s="144" t="s">
        <v>52</v>
      </c>
      <c r="AD41" s="129" t="s">
        <v>34</v>
      </c>
      <c r="AE41" s="144" t="s">
        <v>48</v>
      </c>
      <c r="AF41" s="132"/>
      <c r="AG41" s="132"/>
      <c r="AH41" s="83"/>
      <c r="AI41" s="84"/>
      <c r="AJ41" s="84"/>
      <c r="AK41" s="110">
        <f t="shared" si="1"/>
        <v>123955.28169014084</v>
      </c>
      <c r="AL41" s="19"/>
      <c r="AM41" s="19"/>
      <c r="AN41" s="19"/>
      <c r="AO41" s="19"/>
      <c r="AP41" s="19"/>
      <c r="AQ41" s="19"/>
    </row>
    <row r="42" spans="1:43" s="127" customFormat="1" ht="69" customHeight="1" x14ac:dyDescent="0.25">
      <c r="A42" s="129">
        <v>2024</v>
      </c>
      <c r="B42" s="129">
        <v>14</v>
      </c>
      <c r="C42" s="15">
        <v>370</v>
      </c>
      <c r="D42" s="129" t="s">
        <v>23</v>
      </c>
      <c r="E42" s="129"/>
      <c r="F42" s="129"/>
      <c r="G42" s="129">
        <v>14</v>
      </c>
      <c r="H42" s="129" t="s">
        <v>178</v>
      </c>
      <c r="I42" s="134" t="s">
        <v>251</v>
      </c>
      <c r="J42" s="130" t="s">
        <v>95</v>
      </c>
      <c r="K42" s="129">
        <v>876</v>
      </c>
      <c r="L42" s="144" t="s">
        <v>37</v>
      </c>
      <c r="M42" s="149">
        <v>1</v>
      </c>
      <c r="N42" s="129"/>
      <c r="O42" s="144" t="s">
        <v>96</v>
      </c>
      <c r="P42" s="131" t="s">
        <v>20</v>
      </c>
      <c r="Q42" s="129" t="s">
        <v>38</v>
      </c>
      <c r="R42" s="131" t="s">
        <v>19</v>
      </c>
      <c r="S42" s="131" t="s">
        <v>269</v>
      </c>
      <c r="T42" s="144" t="s">
        <v>215</v>
      </c>
      <c r="U42" s="212">
        <v>45313</v>
      </c>
      <c r="V42" s="212">
        <v>45313</v>
      </c>
      <c r="W42" s="164" t="s">
        <v>215</v>
      </c>
      <c r="X42" s="164" t="s">
        <v>220</v>
      </c>
      <c r="Y42" s="128">
        <v>43633.33</v>
      </c>
      <c r="Z42" s="128"/>
      <c r="AA42" s="128">
        <f>Y42</f>
        <v>43633.33</v>
      </c>
      <c r="AB42" s="128"/>
      <c r="AC42" s="144" t="s">
        <v>52</v>
      </c>
      <c r="AD42" s="129" t="s">
        <v>34</v>
      </c>
      <c r="AE42" s="144" t="s">
        <v>48</v>
      </c>
      <c r="AF42" s="132"/>
      <c r="AG42" s="132"/>
      <c r="AH42" s="133"/>
      <c r="AI42" s="19"/>
      <c r="AJ42" s="19"/>
      <c r="AK42" s="211">
        <f>AA42/0.042</f>
        <v>1038888.8095238095</v>
      </c>
      <c r="AL42" s="19"/>
      <c r="AM42" s="19"/>
      <c r="AN42" s="19"/>
      <c r="AO42" s="19"/>
      <c r="AP42" s="19"/>
      <c r="AQ42" s="19"/>
    </row>
    <row r="43" spans="1:43" s="127" customFormat="1" ht="72.75" customHeight="1" x14ac:dyDescent="0.25">
      <c r="A43" s="129">
        <v>2024</v>
      </c>
      <c r="B43" s="129">
        <v>15</v>
      </c>
      <c r="C43" s="144" t="s">
        <v>63</v>
      </c>
      <c r="D43" s="129" t="s">
        <v>23</v>
      </c>
      <c r="E43" s="148"/>
      <c r="F43" s="148"/>
      <c r="G43" s="129">
        <v>15</v>
      </c>
      <c r="H43" s="129" t="s">
        <v>179</v>
      </c>
      <c r="I43" s="134" t="s">
        <v>103</v>
      </c>
      <c r="J43" s="130" t="s">
        <v>95</v>
      </c>
      <c r="K43" s="129">
        <v>876</v>
      </c>
      <c r="L43" s="144" t="s">
        <v>37</v>
      </c>
      <c r="M43" s="195">
        <v>1</v>
      </c>
      <c r="N43" s="129"/>
      <c r="O43" s="144" t="s">
        <v>96</v>
      </c>
      <c r="P43" s="131" t="s">
        <v>20</v>
      </c>
      <c r="Q43" s="129" t="s">
        <v>27</v>
      </c>
      <c r="R43" s="131" t="s">
        <v>19</v>
      </c>
      <c r="S43" s="210">
        <v>45383</v>
      </c>
      <c r="T43" s="144" t="s">
        <v>122</v>
      </c>
      <c r="U43" s="144" t="s">
        <v>280</v>
      </c>
      <c r="V43" s="213">
        <v>45413</v>
      </c>
      <c r="W43" s="164" t="s">
        <v>160</v>
      </c>
      <c r="X43" s="164" t="s">
        <v>252</v>
      </c>
      <c r="Y43" s="128">
        <v>2468334</v>
      </c>
      <c r="Z43" s="128"/>
      <c r="AA43" s="128">
        <v>822778</v>
      </c>
      <c r="AB43" s="128">
        <f>Y43-Z43-AA43</f>
        <v>1645556</v>
      </c>
      <c r="AC43" s="144" t="s">
        <v>52</v>
      </c>
      <c r="AD43" s="129" t="s">
        <v>34</v>
      </c>
      <c r="AE43" s="144" t="s">
        <v>48</v>
      </c>
      <c r="AF43" s="83"/>
      <c r="AG43" s="83"/>
      <c r="AH43" s="83"/>
      <c r="AI43" s="83"/>
      <c r="AJ43" s="83"/>
      <c r="AK43" s="110">
        <f t="shared" ref="AK43" si="3">AA43/0.04</f>
        <v>20569450</v>
      </c>
      <c r="AL43" s="83"/>
      <c r="AM43" s="83"/>
      <c r="AN43" s="83"/>
      <c r="AO43" s="83"/>
      <c r="AP43" s="83"/>
      <c r="AQ43" s="83"/>
    </row>
    <row r="44" spans="1:43" s="194" customFormat="1" ht="81" customHeight="1" x14ac:dyDescent="0.25">
      <c r="A44" s="129">
        <v>2024</v>
      </c>
      <c r="B44" s="129">
        <v>16</v>
      </c>
      <c r="C44" s="129">
        <v>370</v>
      </c>
      <c r="D44" s="129" t="s">
        <v>23</v>
      </c>
      <c r="E44" s="129"/>
      <c r="F44" s="129"/>
      <c r="G44" s="129">
        <v>16</v>
      </c>
      <c r="H44" s="129" t="s">
        <v>180</v>
      </c>
      <c r="I44" s="134" t="s">
        <v>268</v>
      </c>
      <c r="J44" s="130" t="s">
        <v>95</v>
      </c>
      <c r="K44" s="129">
        <v>876</v>
      </c>
      <c r="L44" s="144" t="s">
        <v>37</v>
      </c>
      <c r="M44" s="149">
        <v>1</v>
      </c>
      <c r="N44" s="129"/>
      <c r="O44" s="135" t="s">
        <v>96</v>
      </c>
      <c r="P44" s="131" t="s">
        <v>20</v>
      </c>
      <c r="Q44" s="129" t="s">
        <v>26</v>
      </c>
      <c r="R44" s="131" t="s">
        <v>19</v>
      </c>
      <c r="S44" s="131"/>
      <c r="T44" s="144" t="s">
        <v>233</v>
      </c>
      <c r="U44" s="214">
        <v>45575</v>
      </c>
      <c r="V44" s="212">
        <v>45575</v>
      </c>
      <c r="W44" s="164" t="s">
        <v>233</v>
      </c>
      <c r="X44" s="164" t="s">
        <v>236</v>
      </c>
      <c r="Y44" s="128">
        <v>5600</v>
      </c>
      <c r="Z44" s="17"/>
      <c r="AA44" s="128">
        <f t="shared" si="2"/>
        <v>5600</v>
      </c>
      <c r="AB44" s="113"/>
      <c r="AC44" s="144" t="s">
        <v>53</v>
      </c>
      <c r="AD44" s="129" t="s">
        <v>35</v>
      </c>
      <c r="AE44" s="144" t="s">
        <v>48</v>
      </c>
      <c r="AF44" s="132"/>
      <c r="AG44" s="132"/>
      <c r="AH44" s="83"/>
      <c r="AI44" s="84"/>
      <c r="AJ44" s="84"/>
      <c r="AK44" s="110">
        <f t="shared" si="1"/>
        <v>197183.09859154929</v>
      </c>
      <c r="AL44" s="84"/>
      <c r="AM44" s="84"/>
      <c r="AN44" s="84"/>
      <c r="AO44" s="84"/>
      <c r="AP44" s="84"/>
      <c r="AQ44" s="193"/>
    </row>
    <row r="45" spans="1:43" ht="65.25" customHeight="1" x14ac:dyDescent="0.25">
      <c r="A45" s="129">
        <v>2024</v>
      </c>
      <c r="B45" s="129">
        <v>17</v>
      </c>
      <c r="C45" s="16">
        <v>370</v>
      </c>
      <c r="D45" s="129" t="s">
        <v>104</v>
      </c>
      <c r="E45" s="16"/>
      <c r="F45" s="16"/>
      <c r="G45" s="129">
        <v>17</v>
      </c>
      <c r="H45" s="129" t="s">
        <v>181</v>
      </c>
      <c r="I45" s="134" t="s">
        <v>237</v>
      </c>
      <c r="J45" s="142" t="s">
        <v>94</v>
      </c>
      <c r="K45" s="129">
        <v>796</v>
      </c>
      <c r="L45" s="144" t="s">
        <v>39</v>
      </c>
      <c r="M45" s="149">
        <v>12</v>
      </c>
      <c r="N45" s="129"/>
      <c r="O45" s="144" t="s">
        <v>96</v>
      </c>
      <c r="P45" s="131" t="s">
        <v>20</v>
      </c>
      <c r="Q45" s="129" t="s">
        <v>27</v>
      </c>
      <c r="R45" s="131" t="s">
        <v>19</v>
      </c>
      <c r="S45" s="210">
        <v>45294</v>
      </c>
      <c r="T45" s="144" t="s">
        <v>215</v>
      </c>
      <c r="U45" s="212">
        <v>45318</v>
      </c>
      <c r="V45" s="212">
        <v>45322</v>
      </c>
      <c r="W45" s="164" t="s">
        <v>215</v>
      </c>
      <c r="X45" s="164" t="s">
        <v>114</v>
      </c>
      <c r="Y45" s="196">
        <v>208590</v>
      </c>
      <c r="Z45" s="17"/>
      <c r="AA45" s="128">
        <f t="shared" si="2"/>
        <v>208590</v>
      </c>
      <c r="AB45" s="114"/>
      <c r="AC45" s="144" t="s">
        <v>50</v>
      </c>
      <c r="AD45" s="129" t="s">
        <v>40</v>
      </c>
      <c r="AE45" s="144" t="s">
        <v>49</v>
      </c>
      <c r="AF45" s="132"/>
      <c r="AG45" s="132"/>
      <c r="AH45" s="83"/>
      <c r="AI45" s="84"/>
      <c r="AJ45" s="84"/>
      <c r="AK45" s="110">
        <f t="shared" si="1"/>
        <v>7344718.3098591547</v>
      </c>
      <c r="AL45" s="19"/>
      <c r="AM45" s="19"/>
      <c r="AN45" s="19"/>
      <c r="AO45" s="19"/>
      <c r="AP45" s="19"/>
      <c r="AQ45" s="19"/>
    </row>
    <row r="46" spans="1:43" ht="65.25" customHeight="1" x14ac:dyDescent="0.25">
      <c r="A46" s="129">
        <v>2024</v>
      </c>
      <c r="B46" s="129">
        <v>18</v>
      </c>
      <c r="C46" s="112">
        <v>370</v>
      </c>
      <c r="D46" s="129" t="s">
        <v>104</v>
      </c>
      <c r="E46" s="112"/>
      <c r="F46" s="112"/>
      <c r="G46" s="129">
        <v>18</v>
      </c>
      <c r="H46" s="129" t="s">
        <v>182</v>
      </c>
      <c r="I46" s="134" t="s">
        <v>238</v>
      </c>
      <c r="J46" s="142" t="s">
        <v>94</v>
      </c>
      <c r="K46" s="129">
        <v>796</v>
      </c>
      <c r="L46" s="144" t="s">
        <v>39</v>
      </c>
      <c r="M46" s="149">
        <v>63</v>
      </c>
      <c r="N46" s="129"/>
      <c r="O46" s="144" t="s">
        <v>96</v>
      </c>
      <c r="P46" s="131" t="s">
        <v>20</v>
      </c>
      <c r="Q46" s="129" t="s">
        <v>27</v>
      </c>
      <c r="R46" s="131" t="s">
        <v>19</v>
      </c>
      <c r="S46" s="210">
        <v>45294</v>
      </c>
      <c r="T46" s="144" t="s">
        <v>215</v>
      </c>
      <c r="U46" s="212">
        <v>45318</v>
      </c>
      <c r="V46" s="212">
        <v>45322</v>
      </c>
      <c r="W46" s="164" t="s">
        <v>215</v>
      </c>
      <c r="X46" s="164" t="s">
        <v>220</v>
      </c>
      <c r="Y46" s="196">
        <v>3301.23</v>
      </c>
      <c r="Z46" s="17"/>
      <c r="AA46" s="128">
        <f t="shared" ref="AA46:AA57" si="4">Y46</f>
        <v>3301.23</v>
      </c>
      <c r="AB46" s="114"/>
      <c r="AC46" s="144" t="s">
        <v>50</v>
      </c>
      <c r="AD46" s="129" t="s">
        <v>40</v>
      </c>
      <c r="AE46" s="144" t="s">
        <v>49</v>
      </c>
      <c r="AF46" s="132"/>
      <c r="AG46" s="132"/>
      <c r="AH46" s="83"/>
      <c r="AI46" s="84"/>
      <c r="AJ46" s="84"/>
      <c r="AK46" s="110">
        <f t="shared" si="1"/>
        <v>116240.49295774648</v>
      </c>
      <c r="AL46" s="19"/>
      <c r="AM46" s="19"/>
      <c r="AN46" s="19"/>
      <c r="AO46" s="19"/>
      <c r="AP46" s="19"/>
      <c r="AQ46" s="19"/>
    </row>
    <row r="47" spans="1:43" ht="60.6" customHeight="1" x14ac:dyDescent="0.25">
      <c r="A47" s="129">
        <v>2024</v>
      </c>
      <c r="B47" s="129">
        <v>19</v>
      </c>
      <c r="C47" s="144" t="s">
        <v>63</v>
      </c>
      <c r="D47" s="129" t="s">
        <v>104</v>
      </c>
      <c r="E47" s="148"/>
      <c r="F47" s="148"/>
      <c r="G47" s="246">
        <v>19</v>
      </c>
      <c r="H47" s="129" t="s">
        <v>183</v>
      </c>
      <c r="I47" s="134" t="s">
        <v>239</v>
      </c>
      <c r="J47" s="142" t="s">
        <v>94</v>
      </c>
      <c r="K47" s="129">
        <v>876</v>
      </c>
      <c r="L47" s="144" t="s">
        <v>37</v>
      </c>
      <c r="M47" s="149">
        <v>671</v>
      </c>
      <c r="N47" s="129"/>
      <c r="O47" s="144" t="s">
        <v>96</v>
      </c>
      <c r="P47" s="131" t="s">
        <v>20</v>
      </c>
      <c r="Q47" s="129" t="s">
        <v>27</v>
      </c>
      <c r="R47" s="131" t="s">
        <v>19</v>
      </c>
      <c r="S47" s="210">
        <v>45294</v>
      </c>
      <c r="T47" s="144" t="s">
        <v>215</v>
      </c>
      <c r="U47" s="212">
        <v>45318</v>
      </c>
      <c r="V47" s="212">
        <v>45322</v>
      </c>
      <c r="W47" s="164" t="s">
        <v>215</v>
      </c>
      <c r="X47" s="164" t="s">
        <v>220</v>
      </c>
      <c r="Y47" s="128">
        <v>10733.91</v>
      </c>
      <c r="Z47" s="124"/>
      <c r="AA47" s="128">
        <f t="shared" si="4"/>
        <v>10733.91</v>
      </c>
      <c r="AB47" s="114"/>
      <c r="AC47" s="144" t="s">
        <v>50</v>
      </c>
      <c r="AD47" s="129" t="s">
        <v>40</v>
      </c>
      <c r="AE47" s="144" t="s">
        <v>49</v>
      </c>
      <c r="AF47" s="83"/>
      <c r="AG47" s="83"/>
      <c r="AH47" s="83"/>
      <c r="AI47" s="83"/>
      <c r="AJ47" s="83"/>
      <c r="AK47" s="110">
        <f t="shared" si="1"/>
        <v>377954.57746478869</v>
      </c>
      <c r="AL47" s="83"/>
      <c r="AM47" s="83"/>
      <c r="AN47" s="83"/>
      <c r="AO47" s="83"/>
      <c r="AP47" s="83"/>
      <c r="AQ47" s="83"/>
    </row>
    <row r="48" spans="1:43" s="127" customFormat="1" ht="65.25" customHeight="1" x14ac:dyDescent="0.25">
      <c r="A48" s="129">
        <v>2024</v>
      </c>
      <c r="B48" s="129">
        <v>20</v>
      </c>
      <c r="C48" s="15">
        <v>370</v>
      </c>
      <c r="D48" s="129" t="s">
        <v>104</v>
      </c>
      <c r="E48" s="129"/>
      <c r="F48" s="129"/>
      <c r="G48" s="247"/>
      <c r="H48" s="129" t="s">
        <v>184</v>
      </c>
      <c r="I48" s="134" t="s">
        <v>240</v>
      </c>
      <c r="J48" s="142" t="s">
        <v>94</v>
      </c>
      <c r="K48" s="129">
        <v>876</v>
      </c>
      <c r="L48" s="144" t="s">
        <v>37</v>
      </c>
      <c r="M48" s="149">
        <v>850</v>
      </c>
      <c r="N48" s="129"/>
      <c r="O48" s="144" t="s">
        <v>96</v>
      </c>
      <c r="P48" s="131" t="s">
        <v>20</v>
      </c>
      <c r="Q48" s="129" t="s">
        <v>27</v>
      </c>
      <c r="R48" s="131" t="s">
        <v>19</v>
      </c>
      <c r="S48" s="210">
        <v>45294</v>
      </c>
      <c r="T48" s="144" t="s">
        <v>215</v>
      </c>
      <c r="U48" s="212">
        <v>45318</v>
      </c>
      <c r="V48" s="212">
        <v>45322</v>
      </c>
      <c r="W48" s="164" t="s">
        <v>215</v>
      </c>
      <c r="X48" s="164" t="s">
        <v>220</v>
      </c>
      <c r="Y48" s="128">
        <v>72870.259999999995</v>
      </c>
      <c r="Z48" s="128"/>
      <c r="AA48" s="128">
        <f t="shared" si="4"/>
        <v>72870.259999999995</v>
      </c>
      <c r="AB48" s="128"/>
      <c r="AC48" s="144" t="s">
        <v>50</v>
      </c>
      <c r="AD48" s="129" t="s">
        <v>40</v>
      </c>
      <c r="AE48" s="144" t="s">
        <v>49</v>
      </c>
      <c r="AF48" s="132"/>
      <c r="AG48" s="132"/>
      <c r="AH48" s="83"/>
      <c r="AI48" s="84"/>
      <c r="AJ48" s="84"/>
      <c r="AK48" s="110">
        <f t="shared" si="1"/>
        <v>2565854.2253521122</v>
      </c>
      <c r="AL48" s="19"/>
      <c r="AM48" s="19"/>
      <c r="AN48" s="19"/>
      <c r="AO48" s="19"/>
      <c r="AP48" s="19"/>
      <c r="AQ48" s="171"/>
    </row>
    <row r="49" spans="1:43" ht="65.25" customHeight="1" x14ac:dyDescent="0.25">
      <c r="A49" s="129">
        <v>2024</v>
      </c>
      <c r="B49" s="129">
        <v>21</v>
      </c>
      <c r="C49" s="15">
        <v>370</v>
      </c>
      <c r="D49" s="129" t="s">
        <v>104</v>
      </c>
      <c r="E49" s="16"/>
      <c r="F49" s="129"/>
      <c r="G49" s="247"/>
      <c r="H49" s="129" t="s">
        <v>185</v>
      </c>
      <c r="I49" s="134" t="s">
        <v>241</v>
      </c>
      <c r="J49" s="142" t="s">
        <v>94</v>
      </c>
      <c r="K49" s="129">
        <v>876</v>
      </c>
      <c r="L49" s="144" t="s">
        <v>37</v>
      </c>
      <c r="M49" s="149">
        <v>240</v>
      </c>
      <c r="N49" s="129"/>
      <c r="O49" s="144" t="s">
        <v>96</v>
      </c>
      <c r="P49" s="131" t="s">
        <v>20</v>
      </c>
      <c r="Q49" s="129" t="s">
        <v>27</v>
      </c>
      <c r="R49" s="131" t="s">
        <v>19</v>
      </c>
      <c r="S49" s="210">
        <v>45294</v>
      </c>
      <c r="T49" s="144" t="s">
        <v>215</v>
      </c>
      <c r="U49" s="212">
        <v>45318</v>
      </c>
      <c r="V49" s="212">
        <v>45322</v>
      </c>
      <c r="W49" s="164" t="s">
        <v>215</v>
      </c>
      <c r="X49" s="164" t="s">
        <v>220</v>
      </c>
      <c r="Y49" s="128">
        <v>20415.330000000002</v>
      </c>
      <c r="Z49" s="128"/>
      <c r="AA49" s="128">
        <f t="shared" si="4"/>
        <v>20415.330000000002</v>
      </c>
      <c r="AB49" s="128"/>
      <c r="AC49" s="144" t="s">
        <v>50</v>
      </c>
      <c r="AD49" s="129" t="s">
        <v>40</v>
      </c>
      <c r="AE49" s="144" t="s">
        <v>49</v>
      </c>
      <c r="AF49" s="132"/>
      <c r="AG49" s="132"/>
      <c r="AH49" s="83"/>
      <c r="AI49" s="84"/>
      <c r="AJ49" s="84"/>
      <c r="AK49" s="110">
        <f t="shared" si="1"/>
        <v>718849.64788732398</v>
      </c>
      <c r="AL49" s="19"/>
      <c r="AM49" s="19"/>
      <c r="AN49" s="19"/>
      <c r="AO49" s="19"/>
      <c r="AP49" s="19"/>
      <c r="AQ49" s="19"/>
    </row>
    <row r="50" spans="1:43" ht="65.25" customHeight="1" x14ac:dyDescent="0.25">
      <c r="A50" s="129">
        <v>2024</v>
      </c>
      <c r="B50" s="129">
        <v>22</v>
      </c>
      <c r="C50" s="15">
        <v>370</v>
      </c>
      <c r="D50" s="129" t="s">
        <v>104</v>
      </c>
      <c r="E50" s="16"/>
      <c r="F50" s="129"/>
      <c r="G50" s="248"/>
      <c r="H50" s="129" t="s">
        <v>186</v>
      </c>
      <c r="I50" s="130" t="s">
        <v>242</v>
      </c>
      <c r="J50" s="142" t="s">
        <v>94</v>
      </c>
      <c r="K50" s="129">
        <v>876</v>
      </c>
      <c r="L50" s="144" t="s">
        <v>37</v>
      </c>
      <c r="M50" s="149">
        <v>1148</v>
      </c>
      <c r="N50" s="129"/>
      <c r="O50" s="144" t="s">
        <v>96</v>
      </c>
      <c r="P50" s="131" t="s">
        <v>20</v>
      </c>
      <c r="Q50" s="129" t="s">
        <v>27</v>
      </c>
      <c r="R50" s="131" t="s">
        <v>19</v>
      </c>
      <c r="S50" s="210">
        <v>45294</v>
      </c>
      <c r="T50" s="144" t="s">
        <v>215</v>
      </c>
      <c r="U50" s="212">
        <v>45318</v>
      </c>
      <c r="V50" s="212">
        <v>45322</v>
      </c>
      <c r="W50" s="164" t="s">
        <v>215</v>
      </c>
      <c r="X50" s="164" t="s">
        <v>220</v>
      </c>
      <c r="Y50" s="128">
        <v>21758</v>
      </c>
      <c r="Z50" s="128"/>
      <c r="AA50" s="128">
        <f t="shared" si="4"/>
        <v>21758</v>
      </c>
      <c r="AB50" s="128"/>
      <c r="AC50" s="144" t="s">
        <v>50</v>
      </c>
      <c r="AD50" s="129" t="s">
        <v>40</v>
      </c>
      <c r="AE50" s="144" t="s">
        <v>49</v>
      </c>
      <c r="AF50" s="132"/>
      <c r="AG50" s="132"/>
      <c r="AH50" s="83"/>
      <c r="AI50" s="84"/>
      <c r="AJ50" s="84"/>
      <c r="AK50" s="110">
        <f t="shared" si="1"/>
        <v>766126.7605633802</v>
      </c>
      <c r="AL50" s="19"/>
      <c r="AM50" s="19"/>
      <c r="AN50" s="19"/>
      <c r="AO50" s="19"/>
      <c r="AP50" s="19"/>
      <c r="AQ50" s="19"/>
    </row>
    <row r="51" spans="1:43" ht="72.75" customHeight="1" x14ac:dyDescent="0.25">
      <c r="A51" s="129">
        <v>2024</v>
      </c>
      <c r="B51" s="129">
        <v>23</v>
      </c>
      <c r="C51" s="15">
        <v>370</v>
      </c>
      <c r="D51" s="129" t="s">
        <v>23</v>
      </c>
      <c r="E51" s="16"/>
      <c r="F51" s="129"/>
      <c r="G51" s="129">
        <v>20</v>
      </c>
      <c r="H51" s="129" t="s">
        <v>187</v>
      </c>
      <c r="I51" s="130" t="s">
        <v>243</v>
      </c>
      <c r="J51" s="142" t="s">
        <v>94</v>
      </c>
      <c r="K51" s="129">
        <v>876</v>
      </c>
      <c r="L51" s="144" t="s">
        <v>37</v>
      </c>
      <c r="M51" s="149">
        <v>1024</v>
      </c>
      <c r="N51" s="129"/>
      <c r="O51" s="144" t="s">
        <v>96</v>
      </c>
      <c r="P51" s="131" t="s">
        <v>20</v>
      </c>
      <c r="Q51" s="129" t="s">
        <v>27</v>
      </c>
      <c r="R51" s="131" t="s">
        <v>19</v>
      </c>
      <c r="S51" s="210">
        <v>45446</v>
      </c>
      <c r="T51" s="144" t="s">
        <v>208</v>
      </c>
      <c r="U51" s="212">
        <v>45470</v>
      </c>
      <c r="V51" s="212">
        <v>45474</v>
      </c>
      <c r="W51" s="164" t="s">
        <v>230</v>
      </c>
      <c r="X51" s="164" t="s">
        <v>231</v>
      </c>
      <c r="Y51" s="128">
        <v>25329.7</v>
      </c>
      <c r="Z51" s="124"/>
      <c r="AA51" s="128">
        <f t="shared" si="4"/>
        <v>25329.7</v>
      </c>
      <c r="AB51" s="115"/>
      <c r="AC51" s="144" t="s">
        <v>50</v>
      </c>
      <c r="AD51" s="129" t="s">
        <v>164</v>
      </c>
      <c r="AE51" s="144" t="s">
        <v>49</v>
      </c>
      <c r="AF51" s="132"/>
      <c r="AG51" s="124"/>
      <c r="AH51" s="83"/>
      <c r="AI51" s="84"/>
      <c r="AJ51" s="84"/>
      <c r="AK51" s="110">
        <f t="shared" si="1"/>
        <v>891890.84507042251</v>
      </c>
      <c r="AL51" s="19"/>
      <c r="AM51" s="19"/>
      <c r="AN51" s="19"/>
      <c r="AO51" s="19"/>
      <c r="AP51" s="19"/>
      <c r="AQ51" s="19"/>
    </row>
    <row r="52" spans="1:43" ht="69" customHeight="1" x14ac:dyDescent="0.25">
      <c r="A52" s="129">
        <v>2024</v>
      </c>
      <c r="B52" s="129">
        <v>24</v>
      </c>
      <c r="C52" s="129">
        <v>370</v>
      </c>
      <c r="D52" s="129" t="s">
        <v>104</v>
      </c>
      <c r="E52" s="129"/>
      <c r="F52" s="129"/>
      <c r="G52" s="129">
        <v>21</v>
      </c>
      <c r="H52" s="129" t="s">
        <v>188</v>
      </c>
      <c r="I52" s="134" t="s">
        <v>244</v>
      </c>
      <c r="J52" s="130" t="s">
        <v>95</v>
      </c>
      <c r="K52" s="129">
        <v>876</v>
      </c>
      <c r="L52" s="144" t="s">
        <v>37</v>
      </c>
      <c r="M52" s="149">
        <v>1</v>
      </c>
      <c r="N52" s="129"/>
      <c r="O52" s="144" t="s">
        <v>96</v>
      </c>
      <c r="P52" s="131" t="s">
        <v>20</v>
      </c>
      <c r="Q52" s="129" t="s">
        <v>26</v>
      </c>
      <c r="R52" s="131" t="s">
        <v>19</v>
      </c>
      <c r="S52" s="131"/>
      <c r="T52" s="144" t="s">
        <v>215</v>
      </c>
      <c r="U52" s="212">
        <v>45294</v>
      </c>
      <c r="V52" s="212">
        <v>45294</v>
      </c>
      <c r="W52" s="164" t="s">
        <v>215</v>
      </c>
      <c r="X52" s="164" t="s">
        <v>114</v>
      </c>
      <c r="Y52" s="128">
        <v>17726</v>
      </c>
      <c r="Z52" s="17"/>
      <c r="AA52" s="128">
        <f t="shared" si="4"/>
        <v>17726</v>
      </c>
      <c r="AB52" s="113"/>
      <c r="AC52" s="144" t="s">
        <v>50</v>
      </c>
      <c r="AD52" s="129" t="s">
        <v>108</v>
      </c>
      <c r="AE52" s="144" t="s">
        <v>49</v>
      </c>
      <c r="AF52" s="132"/>
      <c r="AG52" s="132"/>
      <c r="AH52" s="83"/>
      <c r="AI52" s="84"/>
      <c r="AJ52" s="84"/>
      <c r="AK52" s="110">
        <f t="shared" si="1"/>
        <v>624154.9295774647</v>
      </c>
      <c r="AL52" s="84"/>
      <c r="AM52" s="84"/>
      <c r="AN52" s="84"/>
      <c r="AO52" s="84"/>
      <c r="AP52" s="84"/>
      <c r="AQ52" s="84"/>
    </row>
    <row r="53" spans="1:43" ht="72.75" customHeight="1" x14ac:dyDescent="0.25">
      <c r="A53" s="129">
        <v>2024</v>
      </c>
      <c r="B53" s="129">
        <v>25</v>
      </c>
      <c r="C53" s="144" t="s">
        <v>63</v>
      </c>
      <c r="D53" s="129" t="s">
        <v>110</v>
      </c>
      <c r="E53" s="148"/>
      <c r="F53" s="148"/>
      <c r="G53" s="129">
        <v>22</v>
      </c>
      <c r="H53" s="129" t="s">
        <v>189</v>
      </c>
      <c r="I53" s="134" t="s">
        <v>245</v>
      </c>
      <c r="J53" s="130" t="s">
        <v>95</v>
      </c>
      <c r="K53" s="129">
        <v>876</v>
      </c>
      <c r="L53" s="144" t="s">
        <v>37</v>
      </c>
      <c r="M53" s="149">
        <v>1</v>
      </c>
      <c r="N53" s="129"/>
      <c r="O53" s="144" t="s">
        <v>96</v>
      </c>
      <c r="P53" s="131" t="s">
        <v>20</v>
      </c>
      <c r="Q53" s="129" t="s">
        <v>38</v>
      </c>
      <c r="R53" s="131" t="s">
        <v>19</v>
      </c>
      <c r="S53" s="131" t="s">
        <v>249</v>
      </c>
      <c r="T53" s="144" t="s">
        <v>215</v>
      </c>
      <c r="U53" s="212">
        <v>45294</v>
      </c>
      <c r="V53" s="212">
        <v>45294</v>
      </c>
      <c r="W53" s="164" t="s">
        <v>215</v>
      </c>
      <c r="X53" s="164" t="s">
        <v>114</v>
      </c>
      <c r="Y53" s="128">
        <v>16753</v>
      </c>
      <c r="Z53" s="17"/>
      <c r="AA53" s="128">
        <f t="shared" si="4"/>
        <v>16753</v>
      </c>
      <c r="AB53" s="113"/>
      <c r="AC53" s="144" t="s">
        <v>50</v>
      </c>
      <c r="AD53" s="129" t="s">
        <v>130</v>
      </c>
      <c r="AE53" s="144" t="s">
        <v>48</v>
      </c>
      <c r="AF53" s="83"/>
      <c r="AG53" s="83"/>
      <c r="AH53" s="83"/>
      <c r="AI53" s="83"/>
      <c r="AJ53" s="83"/>
      <c r="AK53" s="110">
        <f t="shared" si="1"/>
        <v>589894.36619718303</v>
      </c>
      <c r="AL53" s="84"/>
      <c r="AM53" s="83"/>
      <c r="AN53" s="83"/>
      <c r="AO53" s="83"/>
      <c r="AP53" s="83"/>
      <c r="AQ53" s="83"/>
    </row>
    <row r="54" spans="1:43" s="127" customFormat="1" ht="72.75" customHeight="1" x14ac:dyDescent="0.25">
      <c r="A54" s="129">
        <v>2024</v>
      </c>
      <c r="B54" s="129">
        <v>26</v>
      </c>
      <c r="C54" s="144" t="s">
        <v>63</v>
      </c>
      <c r="D54" s="129" t="s">
        <v>110</v>
      </c>
      <c r="E54" s="148"/>
      <c r="F54" s="148"/>
      <c r="G54" s="129">
        <v>23</v>
      </c>
      <c r="H54" s="129" t="s">
        <v>190</v>
      </c>
      <c r="I54" s="134" t="s">
        <v>246</v>
      </c>
      <c r="J54" s="130" t="s">
        <v>95</v>
      </c>
      <c r="K54" s="129">
        <v>876</v>
      </c>
      <c r="L54" s="144" t="s">
        <v>37</v>
      </c>
      <c r="M54" s="149">
        <v>1</v>
      </c>
      <c r="N54" s="129"/>
      <c r="O54" s="144" t="s">
        <v>96</v>
      </c>
      <c r="P54" s="131" t="s">
        <v>20</v>
      </c>
      <c r="Q54" s="129" t="s">
        <v>26</v>
      </c>
      <c r="R54" s="131" t="s">
        <v>19</v>
      </c>
      <c r="S54" s="131"/>
      <c r="T54" s="144" t="s">
        <v>215</v>
      </c>
      <c r="U54" s="212">
        <v>45294</v>
      </c>
      <c r="V54" s="212">
        <v>45294</v>
      </c>
      <c r="W54" s="164" t="s">
        <v>215</v>
      </c>
      <c r="X54" s="164" t="s">
        <v>114</v>
      </c>
      <c r="Y54" s="128">
        <v>24000</v>
      </c>
      <c r="Z54" s="17"/>
      <c r="AA54" s="128">
        <f t="shared" si="4"/>
        <v>24000</v>
      </c>
      <c r="AB54" s="113"/>
      <c r="AC54" s="144" t="s">
        <v>50</v>
      </c>
      <c r="AD54" s="129" t="s">
        <v>131</v>
      </c>
      <c r="AE54" s="144" t="s">
        <v>49</v>
      </c>
      <c r="AF54" s="83"/>
      <c r="AG54" s="83"/>
      <c r="AH54" s="83"/>
      <c r="AI54" s="83"/>
      <c r="AJ54" s="83"/>
      <c r="AK54" s="110">
        <f t="shared" si="1"/>
        <v>845070.4225352112</v>
      </c>
      <c r="AL54" s="84"/>
      <c r="AM54" s="83"/>
      <c r="AN54" s="83"/>
      <c r="AO54" s="83"/>
      <c r="AP54" s="83"/>
      <c r="AQ54" s="83"/>
    </row>
    <row r="55" spans="1:43" ht="69" customHeight="1" x14ac:dyDescent="0.25">
      <c r="A55" s="129">
        <v>2024</v>
      </c>
      <c r="B55" s="129">
        <v>27</v>
      </c>
      <c r="C55" s="129">
        <v>370</v>
      </c>
      <c r="D55" s="129" t="s">
        <v>23</v>
      </c>
      <c r="E55" s="129"/>
      <c r="F55" s="129"/>
      <c r="G55" s="129">
        <v>24</v>
      </c>
      <c r="H55" s="129" t="s">
        <v>191</v>
      </c>
      <c r="I55" s="130" t="s">
        <v>247</v>
      </c>
      <c r="J55" s="130" t="s">
        <v>95</v>
      </c>
      <c r="K55" s="129">
        <v>876</v>
      </c>
      <c r="L55" s="144" t="s">
        <v>37</v>
      </c>
      <c r="M55" s="149">
        <v>1</v>
      </c>
      <c r="N55" s="129"/>
      <c r="O55" s="144" t="s">
        <v>96</v>
      </c>
      <c r="P55" s="131" t="s">
        <v>20</v>
      </c>
      <c r="Q55" s="129" t="s">
        <v>26</v>
      </c>
      <c r="R55" s="131" t="s">
        <v>19</v>
      </c>
      <c r="S55" s="131"/>
      <c r="T55" s="144" t="s">
        <v>215</v>
      </c>
      <c r="U55" s="212">
        <v>45294</v>
      </c>
      <c r="V55" s="212">
        <v>45294</v>
      </c>
      <c r="W55" s="164" t="s">
        <v>215</v>
      </c>
      <c r="X55" s="164" t="s">
        <v>114</v>
      </c>
      <c r="Y55" s="128">
        <v>4016</v>
      </c>
      <c r="Z55" s="17"/>
      <c r="AA55" s="128">
        <f t="shared" si="4"/>
        <v>4016</v>
      </c>
      <c r="AB55" s="113"/>
      <c r="AC55" s="144" t="s">
        <v>50</v>
      </c>
      <c r="AD55" s="129" t="s">
        <v>109</v>
      </c>
      <c r="AE55" s="144" t="s">
        <v>48</v>
      </c>
      <c r="AF55" s="132"/>
      <c r="AG55" s="132"/>
      <c r="AH55" s="83"/>
      <c r="AI55" s="84"/>
      <c r="AJ55" s="84"/>
      <c r="AK55" s="110">
        <f t="shared" si="1"/>
        <v>141408.45070422534</v>
      </c>
      <c r="AL55" s="84"/>
      <c r="AM55" s="84"/>
      <c r="AN55" s="84"/>
      <c r="AO55" s="84"/>
      <c r="AP55" s="84"/>
      <c r="AQ55" s="84"/>
    </row>
    <row r="56" spans="1:43" ht="67.900000000000006" customHeight="1" x14ac:dyDescent="0.25">
      <c r="A56" s="129">
        <v>2024</v>
      </c>
      <c r="B56" s="129">
        <v>28</v>
      </c>
      <c r="C56" s="144" t="s">
        <v>63</v>
      </c>
      <c r="D56" s="129" t="s">
        <v>23</v>
      </c>
      <c r="E56" s="148"/>
      <c r="F56" s="148"/>
      <c r="G56" s="129">
        <v>25</v>
      </c>
      <c r="H56" s="129" t="s">
        <v>192</v>
      </c>
      <c r="I56" s="130" t="s">
        <v>107</v>
      </c>
      <c r="J56" s="130" t="s">
        <v>95</v>
      </c>
      <c r="K56" s="129">
        <v>876</v>
      </c>
      <c r="L56" s="144" t="s">
        <v>37</v>
      </c>
      <c r="M56" s="149">
        <v>1</v>
      </c>
      <c r="N56" s="129"/>
      <c r="O56" s="144" t="s">
        <v>96</v>
      </c>
      <c r="P56" s="131" t="s">
        <v>20</v>
      </c>
      <c r="Q56" s="129" t="s">
        <v>26</v>
      </c>
      <c r="R56" s="131" t="s">
        <v>19</v>
      </c>
      <c r="S56" s="131"/>
      <c r="T56" s="144" t="s">
        <v>208</v>
      </c>
      <c r="U56" s="212">
        <v>45444</v>
      </c>
      <c r="V56" s="213">
        <v>45444</v>
      </c>
      <c r="W56" s="152" t="s">
        <v>208</v>
      </c>
      <c r="X56" s="164" t="s">
        <v>250</v>
      </c>
      <c r="Y56" s="196">
        <v>26568</v>
      </c>
      <c r="Z56" s="17"/>
      <c r="AA56" s="128">
        <v>15498</v>
      </c>
      <c r="AB56" s="114">
        <f>Y56-AA56</f>
        <v>11070</v>
      </c>
      <c r="AC56" s="144" t="s">
        <v>50</v>
      </c>
      <c r="AD56" s="129" t="s">
        <v>132</v>
      </c>
      <c r="AE56" s="144" t="s">
        <v>48</v>
      </c>
      <c r="AF56" s="83"/>
      <c r="AG56" s="83"/>
      <c r="AH56" s="83"/>
      <c r="AI56" s="83"/>
      <c r="AJ56" s="83"/>
      <c r="AK56" s="110">
        <f t="shared" si="1"/>
        <v>545704.22535211267</v>
      </c>
      <c r="AL56" s="83"/>
      <c r="AM56" s="83"/>
      <c r="AN56" s="83"/>
      <c r="AO56" s="83"/>
      <c r="AP56" s="83"/>
      <c r="AQ56" s="83"/>
    </row>
    <row r="57" spans="1:43" ht="67.5" customHeight="1" x14ac:dyDescent="0.25">
      <c r="A57" s="129">
        <v>2024</v>
      </c>
      <c r="B57" s="129">
        <v>29</v>
      </c>
      <c r="C57" s="129">
        <v>370</v>
      </c>
      <c r="D57" s="129" t="s">
        <v>23</v>
      </c>
      <c r="E57" s="129"/>
      <c r="F57" s="129"/>
      <c r="G57" s="129">
        <v>26</v>
      </c>
      <c r="H57" s="129" t="s">
        <v>193</v>
      </c>
      <c r="I57" s="130" t="s">
        <v>248</v>
      </c>
      <c r="J57" s="130" t="s">
        <v>95</v>
      </c>
      <c r="K57" s="129">
        <v>876</v>
      </c>
      <c r="L57" s="144" t="s">
        <v>37</v>
      </c>
      <c r="M57" s="149">
        <v>1</v>
      </c>
      <c r="N57" s="129"/>
      <c r="O57" s="144" t="s">
        <v>96</v>
      </c>
      <c r="P57" s="131" t="s">
        <v>20</v>
      </c>
      <c r="Q57" s="129" t="s">
        <v>26</v>
      </c>
      <c r="R57" s="131" t="s">
        <v>19</v>
      </c>
      <c r="S57" s="131"/>
      <c r="T57" s="144" t="s">
        <v>215</v>
      </c>
      <c r="U57" s="212">
        <v>45294</v>
      </c>
      <c r="V57" s="212">
        <v>45294</v>
      </c>
      <c r="W57" s="164" t="s">
        <v>215</v>
      </c>
      <c r="X57" s="164" t="s">
        <v>114</v>
      </c>
      <c r="Y57" s="128">
        <v>4772.37</v>
      </c>
      <c r="Z57" s="17"/>
      <c r="AA57" s="128">
        <f t="shared" si="4"/>
        <v>4772.37</v>
      </c>
      <c r="AB57" s="113"/>
      <c r="AC57" s="144" t="s">
        <v>50</v>
      </c>
      <c r="AD57" s="129" t="s">
        <v>97</v>
      </c>
      <c r="AE57" s="144" t="s">
        <v>48</v>
      </c>
      <c r="AF57" s="132"/>
      <c r="AG57" s="132"/>
      <c r="AH57" s="83"/>
      <c r="AI57" s="84"/>
      <c r="AJ57" s="84"/>
      <c r="AK57" s="110">
        <f t="shared" si="1"/>
        <v>168041.19718309859</v>
      </c>
      <c r="AL57" s="84"/>
      <c r="AM57" s="84"/>
      <c r="AN57" s="84"/>
      <c r="AO57" s="84"/>
      <c r="AP57" s="84"/>
      <c r="AQ57" s="84"/>
    </row>
    <row r="58" spans="1:43" ht="67.5" customHeight="1" x14ac:dyDescent="0.25">
      <c r="A58" s="129">
        <v>2024</v>
      </c>
      <c r="B58" s="129">
        <v>30</v>
      </c>
      <c r="C58" s="15">
        <v>370</v>
      </c>
      <c r="D58" s="129" t="s">
        <v>104</v>
      </c>
      <c r="E58" s="16"/>
      <c r="F58" s="111"/>
      <c r="G58" s="129">
        <v>27</v>
      </c>
      <c r="H58" s="129" t="s">
        <v>194</v>
      </c>
      <c r="I58" s="134" t="s">
        <v>258</v>
      </c>
      <c r="J58" s="142" t="s">
        <v>94</v>
      </c>
      <c r="K58" s="129">
        <v>876</v>
      </c>
      <c r="L58" s="144" t="s">
        <v>37</v>
      </c>
      <c r="M58" s="149">
        <v>1</v>
      </c>
      <c r="N58" s="129"/>
      <c r="O58" s="144" t="s">
        <v>96</v>
      </c>
      <c r="P58" s="131" t="s">
        <v>20</v>
      </c>
      <c r="Q58" s="129" t="s">
        <v>27</v>
      </c>
      <c r="R58" s="131" t="s">
        <v>19</v>
      </c>
      <c r="S58" s="210">
        <v>45306</v>
      </c>
      <c r="T58" s="144" t="s">
        <v>215</v>
      </c>
      <c r="U58" s="132" t="s">
        <v>277</v>
      </c>
      <c r="V58" s="212">
        <v>45341</v>
      </c>
      <c r="W58" s="164" t="s">
        <v>122</v>
      </c>
      <c r="X58" s="164" t="s">
        <v>150</v>
      </c>
      <c r="Y58" s="128">
        <v>3376446.67</v>
      </c>
      <c r="Z58" s="17"/>
      <c r="AA58" s="128">
        <v>2734847</v>
      </c>
      <c r="AB58" s="114">
        <f>Y58-AA58</f>
        <v>641599.66999999993</v>
      </c>
      <c r="AC58" s="135" t="s">
        <v>66</v>
      </c>
      <c r="AD58" s="129" t="s">
        <v>41</v>
      </c>
      <c r="AE58" s="144" t="s">
        <v>48</v>
      </c>
      <c r="AF58" s="132" t="s">
        <v>210</v>
      </c>
      <c r="AG58" s="134" t="s">
        <v>258</v>
      </c>
      <c r="AH58" s="83"/>
      <c r="AI58" s="84"/>
      <c r="AJ58" s="84"/>
      <c r="AK58" s="110">
        <f t="shared" si="1"/>
        <v>96297429.577464789</v>
      </c>
      <c r="AL58" s="19"/>
      <c r="AM58" s="19"/>
      <c r="AN58" s="19"/>
      <c r="AO58" s="19"/>
      <c r="AP58" s="19"/>
      <c r="AQ58" s="19"/>
    </row>
    <row r="59" spans="1:43" ht="66.75" customHeight="1" x14ac:dyDescent="0.25">
      <c r="A59" s="129">
        <v>2024</v>
      </c>
      <c r="B59" s="129">
        <v>31</v>
      </c>
      <c r="C59" s="15">
        <v>370</v>
      </c>
      <c r="D59" s="129" t="s">
        <v>23</v>
      </c>
      <c r="E59" s="16"/>
      <c r="F59" s="111"/>
      <c r="G59" s="129">
        <v>28</v>
      </c>
      <c r="H59" s="129" t="s">
        <v>195</v>
      </c>
      <c r="I59" s="134" t="s">
        <v>212</v>
      </c>
      <c r="J59" s="142" t="s">
        <v>94</v>
      </c>
      <c r="K59" s="129">
        <v>839</v>
      </c>
      <c r="L59" s="144" t="s">
        <v>270</v>
      </c>
      <c r="M59" s="149">
        <v>4</v>
      </c>
      <c r="N59" s="129"/>
      <c r="O59" s="144" t="s">
        <v>96</v>
      </c>
      <c r="P59" s="131" t="s">
        <v>20</v>
      </c>
      <c r="Q59" s="129" t="s">
        <v>27</v>
      </c>
      <c r="R59" s="131" t="s">
        <v>19</v>
      </c>
      <c r="S59" s="210">
        <v>45327</v>
      </c>
      <c r="T59" s="144" t="s">
        <v>155</v>
      </c>
      <c r="U59" s="212">
        <v>45348</v>
      </c>
      <c r="V59" s="212">
        <v>45349</v>
      </c>
      <c r="W59" s="164" t="s">
        <v>155</v>
      </c>
      <c r="X59" s="164" t="s">
        <v>122</v>
      </c>
      <c r="Y59" s="128">
        <v>19809.93</v>
      </c>
      <c r="Z59" s="17"/>
      <c r="AA59" s="128">
        <f t="shared" si="0"/>
        <v>19809.93</v>
      </c>
      <c r="AB59" s="113"/>
      <c r="AC59" s="135" t="s">
        <v>102</v>
      </c>
      <c r="AD59" s="129" t="s">
        <v>101</v>
      </c>
      <c r="AE59" s="144" t="s">
        <v>49</v>
      </c>
      <c r="AF59" s="116" t="s">
        <v>213</v>
      </c>
      <c r="AG59" s="134" t="s">
        <v>211</v>
      </c>
      <c r="AH59" s="83"/>
      <c r="AI59" s="84"/>
      <c r="AJ59" s="84"/>
      <c r="AK59" s="110">
        <f t="shared" si="1"/>
        <v>697532.74647887319</v>
      </c>
      <c r="AL59" s="19"/>
      <c r="AM59" s="19"/>
      <c r="AN59" s="19"/>
      <c r="AO59" s="19"/>
      <c r="AP59" s="19"/>
      <c r="AQ59" s="19"/>
    </row>
    <row r="60" spans="1:43" s="127" customFormat="1" ht="66.75" customHeight="1" x14ac:dyDescent="0.25">
      <c r="A60" s="129">
        <v>2024</v>
      </c>
      <c r="B60" s="129">
        <v>32</v>
      </c>
      <c r="C60" s="15">
        <v>370</v>
      </c>
      <c r="D60" s="129" t="s">
        <v>23</v>
      </c>
      <c r="E60" s="129"/>
      <c r="F60" s="129"/>
      <c r="G60" s="129">
        <v>29</v>
      </c>
      <c r="H60" s="129" t="s">
        <v>196</v>
      </c>
      <c r="I60" s="134" t="s">
        <v>263</v>
      </c>
      <c r="J60" s="130" t="s">
        <v>95</v>
      </c>
      <c r="K60" s="129">
        <v>876</v>
      </c>
      <c r="L60" s="144" t="s">
        <v>37</v>
      </c>
      <c r="M60" s="149">
        <v>1</v>
      </c>
      <c r="N60" s="129"/>
      <c r="O60" s="144" t="s">
        <v>96</v>
      </c>
      <c r="P60" s="131" t="s">
        <v>20</v>
      </c>
      <c r="Q60" s="129" t="s">
        <v>27</v>
      </c>
      <c r="R60" s="131" t="s">
        <v>19</v>
      </c>
      <c r="S60" s="210">
        <v>45362</v>
      </c>
      <c r="T60" s="144" t="s">
        <v>220</v>
      </c>
      <c r="U60" s="212">
        <v>45387</v>
      </c>
      <c r="V60" s="132" t="s">
        <v>278</v>
      </c>
      <c r="W60" s="164" t="s">
        <v>122</v>
      </c>
      <c r="X60" s="164" t="s">
        <v>160</v>
      </c>
      <c r="Y60" s="128">
        <v>136548.46</v>
      </c>
      <c r="Z60" s="17"/>
      <c r="AA60" s="128">
        <f t="shared" ref="AA60" si="5">Y60</f>
        <v>136548.46</v>
      </c>
      <c r="AB60" s="113"/>
      <c r="AC60" s="135" t="s">
        <v>102</v>
      </c>
      <c r="AD60" s="129" t="s">
        <v>101</v>
      </c>
      <c r="AE60" s="144" t="s">
        <v>49</v>
      </c>
      <c r="AF60" s="116" t="s">
        <v>264</v>
      </c>
      <c r="AG60" s="134" t="s">
        <v>263</v>
      </c>
      <c r="AH60" s="83"/>
      <c r="AI60" s="84"/>
      <c r="AJ60" s="84"/>
      <c r="AK60" s="110">
        <f t="shared" ref="AK60" si="6">AA60/0.0284</f>
        <v>4808044.3661971828</v>
      </c>
      <c r="AL60" s="19"/>
      <c r="AM60" s="19"/>
      <c r="AN60" s="19"/>
      <c r="AO60" s="19"/>
      <c r="AP60" s="19"/>
      <c r="AQ60" s="19"/>
    </row>
    <row r="61" spans="1:43" ht="81" customHeight="1" x14ac:dyDescent="0.25">
      <c r="A61" s="129">
        <v>2024</v>
      </c>
      <c r="B61" s="129">
        <v>33</v>
      </c>
      <c r="C61" s="15">
        <v>370</v>
      </c>
      <c r="D61" s="129" t="s">
        <v>104</v>
      </c>
      <c r="E61" s="16"/>
      <c r="F61" s="129"/>
      <c r="G61" s="129">
        <v>30</v>
      </c>
      <c r="H61" s="129" t="s">
        <v>197</v>
      </c>
      <c r="I61" s="134" t="s">
        <v>259</v>
      </c>
      <c r="J61" s="142" t="s">
        <v>94</v>
      </c>
      <c r="K61" s="129">
        <v>796</v>
      </c>
      <c r="L61" s="144" t="s">
        <v>39</v>
      </c>
      <c r="M61" s="149">
        <v>2</v>
      </c>
      <c r="N61" s="129"/>
      <c r="O61" s="144" t="s">
        <v>96</v>
      </c>
      <c r="P61" s="131" t="s">
        <v>20</v>
      </c>
      <c r="Q61" s="129" t="s">
        <v>27</v>
      </c>
      <c r="R61" s="131" t="s">
        <v>19</v>
      </c>
      <c r="S61" s="210">
        <v>45327</v>
      </c>
      <c r="T61" s="144" t="s">
        <v>155</v>
      </c>
      <c r="U61" s="212">
        <v>45349</v>
      </c>
      <c r="V61" s="212">
        <v>45352</v>
      </c>
      <c r="W61" s="144" t="s">
        <v>220</v>
      </c>
      <c r="X61" s="164" t="s">
        <v>160</v>
      </c>
      <c r="Y61" s="128">
        <v>6761.4333333333298</v>
      </c>
      <c r="Z61" s="124"/>
      <c r="AA61" s="128">
        <f>Y61</f>
        <v>6761.4333333333298</v>
      </c>
      <c r="AB61" s="115"/>
      <c r="AC61" s="144" t="s">
        <v>65</v>
      </c>
      <c r="AD61" s="129" t="s">
        <v>42</v>
      </c>
      <c r="AE61" s="144" t="s">
        <v>49</v>
      </c>
      <c r="AF61" s="116" t="s">
        <v>217</v>
      </c>
      <c r="AG61" s="134" t="s">
        <v>259</v>
      </c>
      <c r="AH61" s="83"/>
      <c r="AI61" s="84"/>
      <c r="AJ61" s="84"/>
      <c r="AK61" s="110">
        <f>AA61/0.0284</f>
        <v>238078.63849765246</v>
      </c>
      <c r="AL61" s="19"/>
      <c r="AM61" s="19"/>
      <c r="AN61" s="19"/>
      <c r="AO61" s="19"/>
      <c r="AP61" s="19"/>
      <c r="AQ61" s="19"/>
    </row>
    <row r="62" spans="1:43" ht="69.75" customHeight="1" x14ac:dyDescent="0.25">
      <c r="A62" s="129">
        <v>2024</v>
      </c>
      <c r="B62" s="129">
        <v>34</v>
      </c>
      <c r="C62" s="15">
        <v>370</v>
      </c>
      <c r="D62" s="129" t="s">
        <v>104</v>
      </c>
      <c r="E62" s="16"/>
      <c r="F62" s="111"/>
      <c r="G62" s="129">
        <v>31</v>
      </c>
      <c r="H62" s="129" t="s">
        <v>198</v>
      </c>
      <c r="I62" s="134" t="s">
        <v>219</v>
      </c>
      <c r="J62" s="142" t="s">
        <v>94</v>
      </c>
      <c r="K62" s="129">
        <v>796</v>
      </c>
      <c r="L62" s="144" t="s">
        <v>39</v>
      </c>
      <c r="M62" s="149">
        <v>7</v>
      </c>
      <c r="N62" s="129"/>
      <c r="O62" s="144" t="s">
        <v>96</v>
      </c>
      <c r="P62" s="131" t="s">
        <v>20</v>
      </c>
      <c r="Q62" s="129" t="s">
        <v>27</v>
      </c>
      <c r="R62" s="131" t="s">
        <v>19</v>
      </c>
      <c r="S62" s="210">
        <v>45294</v>
      </c>
      <c r="T62" s="144" t="s">
        <v>215</v>
      </c>
      <c r="U62" s="212">
        <v>45318</v>
      </c>
      <c r="V62" s="212">
        <v>45323</v>
      </c>
      <c r="W62" s="144" t="s">
        <v>155</v>
      </c>
      <c r="X62" s="164" t="s">
        <v>155</v>
      </c>
      <c r="Y62" s="128">
        <v>5226.2726666666704</v>
      </c>
      <c r="Z62" s="128"/>
      <c r="AA62" s="128">
        <f>Y62</f>
        <v>5226.2726666666704</v>
      </c>
      <c r="AB62" s="115"/>
      <c r="AC62" s="144" t="s">
        <v>65</v>
      </c>
      <c r="AD62" s="129" t="s">
        <v>42</v>
      </c>
      <c r="AE62" s="144" t="s">
        <v>49</v>
      </c>
      <c r="AF62" s="116" t="s">
        <v>221</v>
      </c>
      <c r="AG62" s="134" t="s">
        <v>218</v>
      </c>
      <c r="AH62" s="83"/>
      <c r="AI62" s="84"/>
      <c r="AJ62" s="84"/>
      <c r="AK62" s="110">
        <f>AA62/0.0284</f>
        <v>184023.68544600951</v>
      </c>
      <c r="AL62" s="19"/>
      <c r="AM62" s="19"/>
      <c r="AN62" s="19"/>
      <c r="AO62" s="19"/>
      <c r="AP62" s="19"/>
      <c r="AQ62" s="19"/>
    </row>
    <row r="63" spans="1:43" s="127" customFormat="1" ht="67.5" customHeight="1" x14ac:dyDescent="0.25">
      <c r="A63" s="129">
        <v>2024</v>
      </c>
      <c r="B63" s="129">
        <v>35</v>
      </c>
      <c r="C63" s="144" t="s">
        <v>63</v>
      </c>
      <c r="D63" s="129" t="s">
        <v>104</v>
      </c>
      <c r="E63" s="148"/>
      <c r="F63" s="148"/>
      <c r="G63" s="129">
        <v>32</v>
      </c>
      <c r="H63" s="129" t="s">
        <v>199</v>
      </c>
      <c r="I63" s="134" t="s">
        <v>214</v>
      </c>
      <c r="J63" s="142" t="s">
        <v>94</v>
      </c>
      <c r="K63" s="129">
        <v>796</v>
      </c>
      <c r="L63" s="144" t="s">
        <v>39</v>
      </c>
      <c r="M63" s="195">
        <v>9</v>
      </c>
      <c r="N63" s="129"/>
      <c r="O63" s="144" t="s">
        <v>96</v>
      </c>
      <c r="P63" s="131" t="s">
        <v>20</v>
      </c>
      <c r="Q63" s="129" t="s">
        <v>27</v>
      </c>
      <c r="R63" s="131" t="s">
        <v>19</v>
      </c>
      <c r="S63" s="210">
        <v>45294</v>
      </c>
      <c r="T63" s="144" t="s">
        <v>215</v>
      </c>
      <c r="U63" s="212">
        <v>45318</v>
      </c>
      <c r="V63" s="212">
        <v>45323</v>
      </c>
      <c r="W63" s="164" t="s">
        <v>155</v>
      </c>
      <c r="X63" s="164" t="s">
        <v>236</v>
      </c>
      <c r="Y63" s="128">
        <v>146013</v>
      </c>
      <c r="Z63" s="128"/>
      <c r="AA63" s="128">
        <f t="shared" ref="AA63" si="7">Y63</f>
        <v>146013</v>
      </c>
      <c r="AB63" s="115"/>
      <c r="AC63" s="144" t="s">
        <v>65</v>
      </c>
      <c r="AD63" s="129" t="s">
        <v>42</v>
      </c>
      <c r="AE63" s="144" t="s">
        <v>49</v>
      </c>
      <c r="AF63" s="197" t="s">
        <v>216</v>
      </c>
      <c r="AG63" s="134" t="s">
        <v>214</v>
      </c>
      <c r="AH63" s="83"/>
      <c r="AI63" s="83"/>
      <c r="AJ63" s="83"/>
      <c r="AK63" s="110">
        <f t="shared" ref="AK63" si="8">AA63/0.0284</f>
        <v>5141302.8169014081</v>
      </c>
      <c r="AL63" s="133"/>
      <c r="AM63" s="133"/>
      <c r="AN63" s="133"/>
      <c r="AO63" s="133"/>
      <c r="AP63" s="133"/>
      <c r="AQ63" s="133"/>
    </row>
    <row r="64" spans="1:43" ht="80.25" customHeight="1" x14ac:dyDescent="0.25">
      <c r="A64" s="129">
        <v>2024</v>
      </c>
      <c r="B64" s="129">
        <v>36</v>
      </c>
      <c r="C64" s="15">
        <v>370</v>
      </c>
      <c r="D64" s="129" t="s">
        <v>23</v>
      </c>
      <c r="E64" s="16"/>
      <c r="F64" s="111"/>
      <c r="G64" s="129">
        <v>33</v>
      </c>
      <c r="H64" s="129" t="s">
        <v>265</v>
      </c>
      <c r="I64" s="134" t="s">
        <v>260</v>
      </c>
      <c r="J64" s="142" t="s">
        <v>94</v>
      </c>
      <c r="K64" s="129">
        <v>796</v>
      </c>
      <c r="L64" s="144" t="s">
        <v>39</v>
      </c>
      <c r="M64" s="149">
        <v>7</v>
      </c>
      <c r="N64" s="129"/>
      <c r="O64" s="144" t="s">
        <v>96</v>
      </c>
      <c r="P64" s="131" t="s">
        <v>20</v>
      </c>
      <c r="Q64" s="129" t="s">
        <v>27</v>
      </c>
      <c r="R64" s="131" t="s">
        <v>19</v>
      </c>
      <c r="S64" s="210">
        <v>45294</v>
      </c>
      <c r="T64" s="144" t="s">
        <v>215</v>
      </c>
      <c r="U64" s="212">
        <v>45318</v>
      </c>
      <c r="V64" s="212">
        <v>45323</v>
      </c>
      <c r="W64" s="144" t="s">
        <v>155</v>
      </c>
      <c r="X64" s="164" t="s">
        <v>155</v>
      </c>
      <c r="Y64" s="128">
        <v>7529.36</v>
      </c>
      <c r="Z64" s="128"/>
      <c r="AA64" s="128">
        <f>Y64</f>
        <v>7529.36</v>
      </c>
      <c r="AB64" s="115"/>
      <c r="AC64" s="144" t="s">
        <v>65</v>
      </c>
      <c r="AD64" s="129" t="s">
        <v>253</v>
      </c>
      <c r="AE64" s="144" t="s">
        <v>49</v>
      </c>
      <c r="AF64" s="116" t="s">
        <v>222</v>
      </c>
      <c r="AG64" s="134" t="s">
        <v>260</v>
      </c>
      <c r="AH64" s="83"/>
      <c r="AI64" s="84"/>
      <c r="AJ64" s="84"/>
      <c r="AK64" s="110">
        <f>AA64/0.0284</f>
        <v>265118.30985915492</v>
      </c>
      <c r="AL64" s="19"/>
      <c r="AM64" s="19"/>
      <c r="AN64" s="19"/>
      <c r="AO64" s="19"/>
      <c r="AP64" s="19"/>
      <c r="AQ64" s="19"/>
    </row>
    <row r="65" spans="1:43" ht="80.25" customHeight="1" x14ac:dyDescent="0.25">
      <c r="A65" s="129">
        <v>2024</v>
      </c>
      <c r="B65" s="129">
        <v>37</v>
      </c>
      <c r="C65" s="85" t="s">
        <v>63</v>
      </c>
      <c r="D65" s="129" t="s">
        <v>23</v>
      </c>
      <c r="E65" s="86"/>
      <c r="F65" s="86"/>
      <c r="G65" s="129">
        <v>34</v>
      </c>
      <c r="H65" s="129" t="s">
        <v>267</v>
      </c>
      <c r="I65" s="134" t="s">
        <v>262</v>
      </c>
      <c r="J65" s="142" t="s">
        <v>94</v>
      </c>
      <c r="K65" s="129">
        <v>796</v>
      </c>
      <c r="L65" s="144" t="s">
        <v>39</v>
      </c>
      <c r="M65" s="195">
        <v>1</v>
      </c>
      <c r="N65" s="129"/>
      <c r="O65" s="144" t="s">
        <v>96</v>
      </c>
      <c r="P65" s="131" t="s">
        <v>20</v>
      </c>
      <c r="Q65" s="129" t="s">
        <v>27</v>
      </c>
      <c r="R65" s="131" t="s">
        <v>19</v>
      </c>
      <c r="S65" s="210">
        <v>45327</v>
      </c>
      <c r="T65" s="144" t="s">
        <v>155</v>
      </c>
      <c r="U65" s="212">
        <v>45348</v>
      </c>
      <c r="V65" s="212">
        <v>45349</v>
      </c>
      <c r="W65" s="164" t="s">
        <v>155</v>
      </c>
      <c r="X65" s="164" t="s">
        <v>208</v>
      </c>
      <c r="Y65" s="128">
        <v>90245</v>
      </c>
      <c r="Z65" s="128"/>
      <c r="AA65" s="128">
        <f t="shared" si="0"/>
        <v>90245</v>
      </c>
      <c r="AB65" s="115"/>
      <c r="AC65" s="144" t="s">
        <v>65</v>
      </c>
      <c r="AD65" s="129" t="s">
        <v>253</v>
      </c>
      <c r="AE65" s="144" t="s">
        <v>49</v>
      </c>
      <c r="AF65" s="197" t="s">
        <v>223</v>
      </c>
      <c r="AG65" s="134" t="s">
        <v>261</v>
      </c>
      <c r="AH65" s="83"/>
      <c r="AI65" s="83"/>
      <c r="AJ65" s="83"/>
      <c r="AK65" s="110">
        <f t="shared" si="1"/>
        <v>3177640.8450704222</v>
      </c>
      <c r="AL65" s="18"/>
      <c r="AM65" s="18"/>
      <c r="AN65" s="18"/>
      <c r="AO65" s="18"/>
      <c r="AP65" s="18"/>
      <c r="AQ65" s="18"/>
    </row>
    <row r="66" spans="1:43" ht="18" customHeight="1" x14ac:dyDescent="0.25">
      <c r="A66" s="243" t="s">
        <v>86</v>
      </c>
      <c r="B66" s="244"/>
      <c r="C66" s="244"/>
      <c r="D66" s="244"/>
      <c r="E66" s="244"/>
      <c r="F66" s="244"/>
      <c r="G66" s="244"/>
      <c r="H66" s="244"/>
      <c r="I66" s="244"/>
      <c r="J66" s="244"/>
      <c r="K66" s="244"/>
      <c r="L66" s="244"/>
      <c r="M66" s="244"/>
      <c r="N66" s="244"/>
      <c r="O66" s="244"/>
      <c r="P66" s="244"/>
      <c r="Q66" s="244"/>
      <c r="R66" s="244"/>
      <c r="S66" s="244"/>
      <c r="T66" s="244"/>
      <c r="U66" s="244"/>
      <c r="V66" s="244"/>
      <c r="W66" s="244"/>
      <c r="X66" s="244"/>
      <c r="Y66" s="244"/>
      <c r="Z66" s="244"/>
      <c r="AA66" s="244"/>
      <c r="AB66" s="244"/>
      <c r="AC66" s="244"/>
      <c r="AD66" s="244"/>
      <c r="AE66" s="244"/>
      <c r="AF66" s="244"/>
      <c r="AG66" s="244"/>
      <c r="AH66" s="244"/>
      <c r="AI66" s="244"/>
      <c r="AJ66" s="244"/>
      <c r="AK66" s="245"/>
      <c r="AL66" s="56" t="s">
        <v>93</v>
      </c>
      <c r="AM66" s="56"/>
      <c r="AN66" s="300"/>
      <c r="AO66" s="301"/>
      <c r="AP66" s="301"/>
      <c r="AQ66" s="302"/>
    </row>
    <row r="67" spans="1:43" ht="18" customHeight="1" x14ac:dyDescent="0.25">
      <c r="A67" s="243" t="s">
        <v>87</v>
      </c>
      <c r="B67" s="244"/>
      <c r="C67" s="244"/>
      <c r="D67" s="244"/>
      <c r="E67" s="244"/>
      <c r="F67" s="244"/>
      <c r="G67" s="244"/>
      <c r="H67" s="244"/>
      <c r="I67" s="244"/>
      <c r="J67" s="244"/>
      <c r="K67" s="244"/>
      <c r="L67" s="244"/>
      <c r="M67" s="244"/>
      <c r="N67" s="244"/>
      <c r="O67" s="244"/>
      <c r="P67" s="244"/>
      <c r="Q67" s="244"/>
      <c r="R67" s="244"/>
      <c r="S67" s="244"/>
      <c r="T67" s="244"/>
      <c r="U67" s="244"/>
      <c r="V67" s="244"/>
      <c r="W67" s="244"/>
      <c r="X67" s="244"/>
      <c r="Y67" s="244"/>
      <c r="Z67" s="244"/>
      <c r="AA67" s="244"/>
      <c r="AB67" s="244"/>
      <c r="AC67" s="244"/>
      <c r="AD67" s="244"/>
      <c r="AE67" s="244"/>
      <c r="AF67" s="244"/>
      <c r="AG67" s="244"/>
      <c r="AH67" s="244"/>
      <c r="AI67" s="244"/>
      <c r="AJ67" s="244"/>
      <c r="AK67" s="245"/>
      <c r="AL67" s="45" t="s">
        <v>93</v>
      </c>
      <c r="AM67" s="45"/>
      <c r="AN67" s="300"/>
      <c r="AO67" s="301"/>
      <c r="AP67" s="301"/>
      <c r="AQ67" s="302"/>
    </row>
    <row r="68" spans="1:43" ht="18" customHeight="1" thickBot="1" x14ac:dyDescent="0.3">
      <c r="A68" s="283" t="s">
        <v>88</v>
      </c>
      <c r="B68" s="284"/>
      <c r="C68" s="284"/>
      <c r="D68" s="284"/>
      <c r="E68" s="284"/>
      <c r="F68" s="284"/>
      <c r="G68" s="284"/>
      <c r="H68" s="284"/>
      <c r="I68" s="284"/>
      <c r="J68" s="284"/>
      <c r="K68" s="284"/>
      <c r="L68" s="284"/>
      <c r="M68" s="284"/>
      <c r="N68" s="284"/>
      <c r="O68" s="284"/>
      <c r="P68" s="284"/>
      <c r="Q68" s="284"/>
      <c r="R68" s="284"/>
      <c r="S68" s="284"/>
      <c r="T68" s="284"/>
      <c r="U68" s="284"/>
      <c r="V68" s="284"/>
      <c r="W68" s="284"/>
      <c r="X68" s="284"/>
      <c r="Y68" s="284"/>
      <c r="Z68" s="284"/>
      <c r="AA68" s="284"/>
      <c r="AB68" s="284"/>
      <c r="AC68" s="284"/>
      <c r="AD68" s="284"/>
      <c r="AE68" s="284"/>
      <c r="AF68" s="284"/>
      <c r="AG68" s="284"/>
      <c r="AH68" s="284"/>
      <c r="AI68" s="284"/>
      <c r="AJ68" s="284"/>
      <c r="AK68" s="285"/>
      <c r="AL68" s="190" t="s">
        <v>93</v>
      </c>
      <c r="AM68" s="190"/>
      <c r="AN68" s="306"/>
      <c r="AO68" s="307"/>
      <c r="AP68" s="307"/>
      <c r="AQ68" s="308"/>
    </row>
    <row r="69" spans="1:43" s="21" customFormat="1" ht="19.5" customHeight="1" x14ac:dyDescent="0.25">
      <c r="A69" s="234" t="s">
        <v>271</v>
      </c>
      <c r="B69" s="235"/>
      <c r="C69" s="235"/>
      <c r="D69" s="235"/>
      <c r="E69" s="235"/>
      <c r="F69" s="235"/>
      <c r="G69" s="235"/>
      <c r="H69" s="235"/>
      <c r="I69" s="235"/>
      <c r="J69" s="235"/>
      <c r="K69" s="235"/>
      <c r="L69" s="235"/>
      <c r="M69" s="235"/>
      <c r="N69" s="235"/>
      <c r="O69" s="235"/>
      <c r="P69" s="235"/>
      <c r="Q69" s="235"/>
      <c r="R69" s="235"/>
      <c r="S69" s="235"/>
      <c r="T69" s="235"/>
      <c r="U69" s="235"/>
      <c r="V69" s="235"/>
      <c r="W69" s="235"/>
      <c r="X69" s="236"/>
      <c r="Y69" s="20">
        <f>SUM(Y29:Y65)</f>
        <v>7186326.5960000008</v>
      </c>
      <c r="Z69" s="72"/>
      <c r="AA69" s="71">
        <f>SUM(AA29:AA65)</f>
        <v>4872830.5760000004</v>
      </c>
      <c r="AB69" s="72">
        <f>SUM(AB29:AB65)</f>
        <v>2313496.02</v>
      </c>
      <c r="AC69" s="294"/>
      <c r="AD69" s="295"/>
      <c r="AE69" s="295"/>
      <c r="AF69" s="295"/>
      <c r="AG69" s="295"/>
      <c r="AH69" s="296"/>
      <c r="AI69" s="36"/>
      <c r="AJ69" s="63"/>
      <c r="AK69" s="80">
        <f>AA69/0.046</f>
        <v>105931099.47826087</v>
      </c>
      <c r="AL69" s="191" t="s">
        <v>274</v>
      </c>
      <c r="AM69" s="179"/>
      <c r="AN69" s="60"/>
      <c r="AO69" s="180"/>
      <c r="AP69" s="180"/>
      <c r="AQ69" s="181"/>
    </row>
    <row r="70" spans="1:43" s="21" customFormat="1" x14ac:dyDescent="0.25">
      <c r="A70" s="237" t="s">
        <v>282</v>
      </c>
      <c r="B70" s="238"/>
      <c r="C70" s="238"/>
      <c r="D70" s="238"/>
      <c r="E70" s="238"/>
      <c r="F70" s="238"/>
      <c r="G70" s="238"/>
      <c r="H70" s="238"/>
      <c r="I70" s="238"/>
      <c r="J70" s="238"/>
      <c r="K70" s="238"/>
      <c r="L70" s="238"/>
      <c r="M70" s="238"/>
      <c r="N70" s="238"/>
      <c r="O70" s="238"/>
      <c r="P70" s="238"/>
      <c r="Q70" s="238"/>
      <c r="R70" s="238"/>
      <c r="S70" s="238"/>
      <c r="T70" s="238"/>
      <c r="U70" s="238"/>
      <c r="V70" s="238"/>
      <c r="W70" s="238"/>
      <c r="X70" s="239"/>
      <c r="Y70" s="138">
        <f>Y30+Y31+Y32+Y34+Y35+Y36+Y38+Y40+Y42+Y45+Y46+Y47+Y48+Y49+Y50+Y52+Y53+Y54+Y55+Y57+Y58+Y59+Y60+Y61+Y62+Y63+Y64+Y65</f>
        <v>4425682.716</v>
      </c>
      <c r="Z70" s="138"/>
      <c r="AA70" s="138">
        <f t="shared" ref="AA70:AB70" si="9">AA30+AA31+AA32+AA34+AA35+AA36+AA38+AA40+AA42+AA45+AA46+AA47+AA48+AA49+AA50+AA52+AA53+AA54+AA55+AA57+AA58+AA59+AA60+AA61+AA62+AA63+AA64+AA65</f>
        <v>3775853.3659999999</v>
      </c>
      <c r="AB70" s="138">
        <f t="shared" si="9"/>
        <v>649829.35</v>
      </c>
      <c r="AC70" s="297"/>
      <c r="AD70" s="298"/>
      <c r="AE70" s="298"/>
      <c r="AF70" s="298"/>
      <c r="AG70" s="298"/>
      <c r="AH70" s="299"/>
      <c r="AI70" s="37"/>
      <c r="AJ70" s="64"/>
      <c r="AK70" s="81">
        <f t="shared" ref="AK70:AK73" si="10">AA70/0.046</f>
        <v>82083768.826086953</v>
      </c>
      <c r="AL70" s="73" t="s">
        <v>284</v>
      </c>
      <c r="AM70" s="51"/>
      <c r="AN70" s="54"/>
      <c r="AO70" s="24"/>
      <c r="AP70" s="24"/>
      <c r="AQ70" s="25"/>
    </row>
    <row r="71" spans="1:43" x14ac:dyDescent="0.25">
      <c r="A71" s="215" t="s">
        <v>283</v>
      </c>
      <c r="B71" s="216"/>
      <c r="C71" s="216"/>
      <c r="D71" s="216"/>
      <c r="E71" s="216"/>
      <c r="F71" s="216"/>
      <c r="G71" s="216"/>
      <c r="H71" s="216"/>
      <c r="I71" s="216"/>
      <c r="J71" s="216"/>
      <c r="K71" s="216"/>
      <c r="L71" s="216"/>
      <c r="M71" s="216"/>
      <c r="N71" s="216"/>
      <c r="O71" s="216"/>
      <c r="P71" s="216"/>
      <c r="Q71" s="216"/>
      <c r="R71" s="216"/>
      <c r="S71" s="216"/>
      <c r="T71" s="216"/>
      <c r="U71" s="216"/>
      <c r="V71" s="216"/>
      <c r="W71" s="216"/>
      <c r="X71" s="217"/>
      <c r="Y71" s="138">
        <f>Y70+Y29+Y33+Y39+Y43+Y51+Y56</f>
        <v>7162246.0660000006</v>
      </c>
      <c r="Z71" s="138"/>
      <c r="AA71" s="138">
        <f t="shared" ref="AA71:AB71" si="11">AA70+AA29+AA33+AA39+AA43+AA51+AA56</f>
        <v>4855790.716</v>
      </c>
      <c r="AB71" s="138">
        <f t="shared" si="11"/>
        <v>2306455.35</v>
      </c>
      <c r="AC71" s="288"/>
      <c r="AD71" s="289"/>
      <c r="AE71" s="289"/>
      <c r="AF71" s="289"/>
      <c r="AG71" s="289"/>
      <c r="AH71" s="290"/>
      <c r="AI71" s="23"/>
      <c r="AJ71" s="54"/>
      <c r="AK71" s="81">
        <f t="shared" si="10"/>
        <v>105560667.73913044</v>
      </c>
      <c r="AL71" s="73" t="s">
        <v>285</v>
      </c>
      <c r="AM71" s="52"/>
      <c r="AN71" s="54"/>
      <c r="AO71" s="24"/>
      <c r="AP71" s="24"/>
      <c r="AQ71" s="25"/>
    </row>
    <row r="72" spans="1:43" x14ac:dyDescent="0.25">
      <c r="A72" s="215" t="s">
        <v>272</v>
      </c>
      <c r="B72" s="216"/>
      <c r="C72" s="216"/>
      <c r="D72" s="216"/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216"/>
      <c r="P72" s="216"/>
      <c r="Q72" s="216"/>
      <c r="R72" s="216"/>
      <c r="S72" s="216"/>
      <c r="T72" s="216"/>
      <c r="U72" s="216"/>
      <c r="V72" s="216"/>
      <c r="W72" s="216"/>
      <c r="X72" s="217"/>
      <c r="Y72" s="138">
        <f>Y71+Y37+Y41</f>
        <v>7180726.5960000008</v>
      </c>
      <c r="Z72" s="138"/>
      <c r="AA72" s="138">
        <f t="shared" ref="AA72:AB72" si="12">AA71+AA37+AA41</f>
        <v>4867230.5760000004</v>
      </c>
      <c r="AB72" s="138">
        <f t="shared" si="12"/>
        <v>2313496.02</v>
      </c>
      <c r="AC72" s="288"/>
      <c r="AD72" s="289"/>
      <c r="AE72" s="289"/>
      <c r="AF72" s="289"/>
      <c r="AG72" s="289"/>
      <c r="AH72" s="290"/>
      <c r="AI72" s="23"/>
      <c r="AJ72" s="54"/>
      <c r="AK72" s="81">
        <f t="shared" si="10"/>
        <v>105809360.34782609</v>
      </c>
      <c r="AL72" s="73" t="s">
        <v>275</v>
      </c>
      <c r="AM72" s="52"/>
      <c r="AN72" s="54"/>
      <c r="AO72" s="24"/>
      <c r="AP72" s="24"/>
      <c r="AQ72" s="25"/>
    </row>
    <row r="73" spans="1:43" ht="16.5" thickBot="1" x14ac:dyDescent="0.3">
      <c r="A73" s="230" t="s">
        <v>273</v>
      </c>
      <c r="B73" s="231"/>
      <c r="C73" s="231"/>
      <c r="D73" s="231"/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231"/>
      <c r="P73" s="231"/>
      <c r="Q73" s="231"/>
      <c r="R73" s="231"/>
      <c r="S73" s="231"/>
      <c r="T73" s="231"/>
      <c r="U73" s="231"/>
      <c r="V73" s="231"/>
      <c r="W73" s="231"/>
      <c r="X73" s="232"/>
      <c r="Y73" s="65">
        <f>Y72+Y44</f>
        <v>7186326.5960000008</v>
      </c>
      <c r="Z73" s="65"/>
      <c r="AA73" s="65">
        <f t="shared" ref="AA73:AB73" si="13">AA72+AA44</f>
        <v>4872830.5760000004</v>
      </c>
      <c r="AB73" s="65">
        <f t="shared" si="13"/>
        <v>2313496.02</v>
      </c>
      <c r="AC73" s="291"/>
      <c r="AD73" s="292"/>
      <c r="AE73" s="292"/>
      <c r="AF73" s="292"/>
      <c r="AG73" s="292"/>
      <c r="AH73" s="293"/>
      <c r="AI73" s="38"/>
      <c r="AJ73" s="49"/>
      <c r="AK73" s="192">
        <f t="shared" si="10"/>
        <v>105931099.47826087</v>
      </c>
      <c r="AL73" s="77" t="s">
        <v>274</v>
      </c>
      <c r="AM73" s="53"/>
      <c r="AN73" s="55"/>
      <c r="AO73" s="28"/>
      <c r="AP73" s="28"/>
      <c r="AQ73" s="29"/>
    </row>
    <row r="74" spans="1:43" ht="18" customHeight="1" thickBot="1" x14ac:dyDescent="0.3">
      <c r="A74" s="221" t="s">
        <v>89</v>
      </c>
      <c r="B74" s="222"/>
      <c r="C74" s="222"/>
      <c r="D74" s="222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  <c r="AH74" s="222"/>
      <c r="AI74" s="222"/>
      <c r="AJ74" s="222"/>
      <c r="AK74" s="223"/>
      <c r="AL74" s="187" t="s">
        <v>206</v>
      </c>
      <c r="AM74" s="74"/>
      <c r="AN74" s="74"/>
      <c r="AO74" s="75"/>
      <c r="AP74" s="75"/>
      <c r="AQ74" s="76"/>
    </row>
    <row r="75" spans="1:43" s="127" customFormat="1" ht="47.25" x14ac:dyDescent="0.25">
      <c r="A75" s="146">
        <v>2021</v>
      </c>
      <c r="B75" s="147">
        <v>1</v>
      </c>
      <c r="C75" s="144" t="s">
        <v>63</v>
      </c>
      <c r="D75" s="129" t="s">
        <v>23</v>
      </c>
      <c r="E75" s="148"/>
      <c r="F75" s="148"/>
      <c r="G75" s="129">
        <v>1</v>
      </c>
      <c r="H75" s="129" t="s">
        <v>119</v>
      </c>
      <c r="I75" s="134" t="s">
        <v>103</v>
      </c>
      <c r="J75" s="130" t="s">
        <v>95</v>
      </c>
      <c r="K75" s="129">
        <v>876</v>
      </c>
      <c r="L75" s="144" t="s">
        <v>37</v>
      </c>
      <c r="M75" s="195">
        <v>1</v>
      </c>
      <c r="N75" s="129"/>
      <c r="O75" s="144" t="s">
        <v>96</v>
      </c>
      <c r="P75" s="131" t="s">
        <v>20</v>
      </c>
      <c r="Q75" s="129" t="s">
        <v>27</v>
      </c>
      <c r="R75" s="131" t="s">
        <v>19</v>
      </c>
      <c r="S75" s="131"/>
      <c r="T75" s="144" t="s">
        <v>116</v>
      </c>
      <c r="U75" s="144" t="s">
        <v>120</v>
      </c>
      <c r="V75" s="132" t="s">
        <v>121</v>
      </c>
      <c r="W75" s="164" t="s">
        <v>105</v>
      </c>
      <c r="X75" s="122" t="s">
        <v>122</v>
      </c>
      <c r="Y75" s="161">
        <v>2419935</v>
      </c>
      <c r="Z75" s="162">
        <v>2151053</v>
      </c>
      <c r="AA75" s="162">
        <v>268882</v>
      </c>
      <c r="AB75" s="163"/>
      <c r="AC75" s="166" t="s">
        <v>52</v>
      </c>
      <c r="AD75" s="129" t="s">
        <v>34</v>
      </c>
      <c r="AE75" s="144" t="s">
        <v>48</v>
      </c>
      <c r="AF75" s="133"/>
      <c r="AG75" s="133"/>
      <c r="AH75" s="167"/>
      <c r="AI75" s="168"/>
      <c r="AJ75" s="133"/>
      <c r="AK75" s="169"/>
      <c r="AL75" s="126"/>
      <c r="AM75" s="133"/>
      <c r="AN75" s="133"/>
      <c r="AO75" s="133"/>
      <c r="AP75" s="133"/>
      <c r="AQ75" s="145"/>
    </row>
    <row r="76" spans="1:43" s="127" customFormat="1" ht="48.75" customHeight="1" x14ac:dyDescent="0.25">
      <c r="A76" s="146">
        <v>2022</v>
      </c>
      <c r="B76" s="147">
        <v>2</v>
      </c>
      <c r="C76" s="144" t="s">
        <v>63</v>
      </c>
      <c r="D76" s="129" t="s">
        <v>23</v>
      </c>
      <c r="E76" s="148"/>
      <c r="F76" s="148"/>
      <c r="G76" s="129">
        <v>2</v>
      </c>
      <c r="H76" s="129" t="s">
        <v>133</v>
      </c>
      <c r="I76" s="134" t="s">
        <v>111</v>
      </c>
      <c r="J76" s="130" t="s">
        <v>95</v>
      </c>
      <c r="K76" s="129">
        <v>876</v>
      </c>
      <c r="L76" s="144" t="s">
        <v>37</v>
      </c>
      <c r="M76" s="149">
        <v>1</v>
      </c>
      <c r="N76" s="129"/>
      <c r="O76" s="144" t="s">
        <v>96</v>
      </c>
      <c r="P76" s="131" t="s">
        <v>20</v>
      </c>
      <c r="Q76" s="129" t="s">
        <v>38</v>
      </c>
      <c r="R76" s="131" t="s">
        <v>19</v>
      </c>
      <c r="S76" s="131" t="s">
        <v>141</v>
      </c>
      <c r="T76" s="144" t="s">
        <v>112</v>
      </c>
      <c r="U76" s="144" t="s">
        <v>113</v>
      </c>
      <c r="V76" s="132" t="s">
        <v>113</v>
      </c>
      <c r="W76" s="164" t="s">
        <v>112</v>
      </c>
      <c r="X76" s="122" t="s">
        <v>114</v>
      </c>
      <c r="Y76" s="150">
        <v>597849</v>
      </c>
      <c r="Z76" s="128">
        <v>358709</v>
      </c>
      <c r="AA76" s="128">
        <v>239140</v>
      </c>
      <c r="AB76" s="151"/>
      <c r="AC76" s="166" t="s">
        <v>51</v>
      </c>
      <c r="AD76" s="129" t="s">
        <v>106</v>
      </c>
      <c r="AE76" s="144" t="s">
        <v>48</v>
      </c>
      <c r="AF76" s="133"/>
      <c r="AG76" s="133"/>
      <c r="AH76" s="145"/>
      <c r="AI76" s="168"/>
      <c r="AJ76" s="133"/>
      <c r="AK76" s="133"/>
      <c r="AL76" s="133"/>
      <c r="AM76" s="133"/>
      <c r="AN76" s="133"/>
      <c r="AO76" s="133"/>
      <c r="AP76" s="133"/>
      <c r="AQ76" s="145"/>
    </row>
    <row r="77" spans="1:43" s="125" customFormat="1" ht="56.25" customHeight="1" x14ac:dyDescent="0.25">
      <c r="A77" s="146">
        <v>2023</v>
      </c>
      <c r="B77" s="147">
        <v>3</v>
      </c>
      <c r="C77" s="144" t="s">
        <v>63</v>
      </c>
      <c r="D77" s="129" t="s">
        <v>110</v>
      </c>
      <c r="E77" s="148"/>
      <c r="F77" s="148"/>
      <c r="G77" s="129">
        <v>3</v>
      </c>
      <c r="H77" s="129" t="s">
        <v>134</v>
      </c>
      <c r="I77" s="134" t="s">
        <v>142</v>
      </c>
      <c r="J77" s="130" t="s">
        <v>95</v>
      </c>
      <c r="K77" s="198">
        <v>168</v>
      </c>
      <c r="L77" s="198" t="s">
        <v>143</v>
      </c>
      <c r="M77" s="121">
        <v>147</v>
      </c>
      <c r="N77" s="129"/>
      <c r="O77" s="144" t="s">
        <v>96</v>
      </c>
      <c r="P77" s="131" t="s">
        <v>20</v>
      </c>
      <c r="Q77" s="129" t="s">
        <v>38</v>
      </c>
      <c r="R77" s="131" t="s">
        <v>19</v>
      </c>
      <c r="S77" s="131" t="s">
        <v>162</v>
      </c>
      <c r="T77" s="144" t="s">
        <v>115</v>
      </c>
      <c r="U77" s="132" t="s">
        <v>149</v>
      </c>
      <c r="V77" s="132" t="s">
        <v>149</v>
      </c>
      <c r="W77" s="144" t="s">
        <v>115</v>
      </c>
      <c r="X77" s="164" t="s">
        <v>150</v>
      </c>
      <c r="Y77" s="199">
        <v>472110</v>
      </c>
      <c r="Z77" s="200">
        <v>157370</v>
      </c>
      <c r="AA77" s="200">
        <v>157370</v>
      </c>
      <c r="AB77" s="201">
        <f>Y77-Z77-AA77</f>
        <v>157370</v>
      </c>
      <c r="AC77" s="166" t="s">
        <v>144</v>
      </c>
      <c r="AD77" s="129" t="s">
        <v>145</v>
      </c>
      <c r="AE77" s="144" t="s">
        <v>49</v>
      </c>
      <c r="AF77" s="133"/>
      <c r="AG77" s="133"/>
      <c r="AH77" s="145"/>
      <c r="AI77" s="168"/>
      <c r="AJ77" s="133"/>
      <c r="AK77" s="133"/>
      <c r="AL77" s="133"/>
      <c r="AM77" s="133"/>
      <c r="AN77" s="133"/>
      <c r="AO77" s="133"/>
      <c r="AP77" s="133"/>
      <c r="AQ77" s="145"/>
    </row>
    <row r="78" spans="1:43" s="127" customFormat="1" ht="88.5" customHeight="1" x14ac:dyDescent="0.25">
      <c r="A78" s="146">
        <v>2023</v>
      </c>
      <c r="B78" s="147">
        <v>4</v>
      </c>
      <c r="C78" s="144" t="s">
        <v>63</v>
      </c>
      <c r="D78" s="129" t="s">
        <v>23</v>
      </c>
      <c r="E78" s="148"/>
      <c r="F78" s="148"/>
      <c r="G78" s="129">
        <v>4</v>
      </c>
      <c r="H78" s="129" t="s">
        <v>135</v>
      </c>
      <c r="I78" s="134" t="s">
        <v>124</v>
      </c>
      <c r="J78" s="130" t="s">
        <v>95</v>
      </c>
      <c r="K78" s="129">
        <v>876</v>
      </c>
      <c r="L78" s="144" t="s">
        <v>37</v>
      </c>
      <c r="M78" s="149">
        <v>1</v>
      </c>
      <c r="N78" s="129"/>
      <c r="O78" s="144" t="s">
        <v>96</v>
      </c>
      <c r="P78" s="131" t="s">
        <v>20</v>
      </c>
      <c r="Q78" s="129" t="s">
        <v>27</v>
      </c>
      <c r="R78" s="131" t="s">
        <v>19</v>
      </c>
      <c r="S78" s="131"/>
      <c r="T78" s="144" t="s">
        <v>115</v>
      </c>
      <c r="U78" s="144" t="s">
        <v>159</v>
      </c>
      <c r="V78" s="132" t="s">
        <v>151</v>
      </c>
      <c r="W78" s="164" t="s">
        <v>128</v>
      </c>
      <c r="X78" s="122" t="s">
        <v>161</v>
      </c>
      <c r="Y78" s="199">
        <v>60000</v>
      </c>
      <c r="Z78" s="200">
        <v>27500</v>
      </c>
      <c r="AA78" s="200">
        <v>30000</v>
      </c>
      <c r="AB78" s="201">
        <v>2500</v>
      </c>
      <c r="AC78" s="166" t="s">
        <v>51</v>
      </c>
      <c r="AD78" s="129" t="s">
        <v>127</v>
      </c>
      <c r="AE78" s="144" t="s">
        <v>48</v>
      </c>
      <c r="AF78" s="133"/>
      <c r="AG78" s="133"/>
      <c r="AH78" s="145"/>
      <c r="AI78" s="168"/>
      <c r="AJ78" s="133"/>
      <c r="AK78" s="133"/>
      <c r="AL78" s="133"/>
      <c r="AM78" s="133"/>
      <c r="AN78" s="133"/>
      <c r="AO78" s="133"/>
      <c r="AP78" s="133"/>
      <c r="AQ78" s="145"/>
    </row>
    <row r="79" spans="1:43" s="127" customFormat="1" ht="36.75" customHeight="1" x14ac:dyDescent="0.25">
      <c r="A79" s="153">
        <v>2023</v>
      </c>
      <c r="B79" s="147">
        <v>5</v>
      </c>
      <c r="C79" s="143" t="s">
        <v>63</v>
      </c>
      <c r="D79" s="188" t="s">
        <v>23</v>
      </c>
      <c r="E79" s="154"/>
      <c r="F79" s="154"/>
      <c r="G79" s="129">
        <v>5</v>
      </c>
      <c r="H79" s="188" t="s">
        <v>136</v>
      </c>
      <c r="I79" s="155" t="s">
        <v>24</v>
      </c>
      <c r="J79" s="156" t="s">
        <v>95</v>
      </c>
      <c r="K79" s="129">
        <v>876</v>
      </c>
      <c r="L79" s="144" t="s">
        <v>37</v>
      </c>
      <c r="M79" s="149">
        <v>1</v>
      </c>
      <c r="N79" s="188"/>
      <c r="O79" s="143" t="s">
        <v>96</v>
      </c>
      <c r="P79" s="157" t="s">
        <v>20</v>
      </c>
      <c r="Q79" s="188" t="s">
        <v>27</v>
      </c>
      <c r="R79" s="157" t="s">
        <v>19</v>
      </c>
      <c r="S79" s="157"/>
      <c r="T79" s="144" t="s">
        <v>115</v>
      </c>
      <c r="U79" s="132" t="s">
        <v>152</v>
      </c>
      <c r="V79" s="136" t="s">
        <v>153</v>
      </c>
      <c r="W79" s="152" t="s">
        <v>154</v>
      </c>
      <c r="X79" s="164" t="s">
        <v>155</v>
      </c>
      <c r="Y79" s="158">
        <v>37620</v>
      </c>
      <c r="Z79" s="159">
        <v>31350</v>
      </c>
      <c r="AA79" s="159">
        <f>Y79-Z79</f>
        <v>6270</v>
      </c>
      <c r="AB79" s="160"/>
      <c r="AC79" s="202" t="s">
        <v>52</v>
      </c>
      <c r="AD79" s="189" t="s">
        <v>34</v>
      </c>
      <c r="AE79" s="135" t="s">
        <v>48</v>
      </c>
      <c r="AF79" s="140"/>
      <c r="AG79" s="140"/>
      <c r="AH79" s="141"/>
      <c r="AI79" s="170"/>
      <c r="AJ79" s="140"/>
      <c r="AK79" s="140"/>
      <c r="AL79" s="140"/>
      <c r="AM79" s="140"/>
      <c r="AN79" s="140"/>
      <c r="AO79" s="140"/>
      <c r="AP79" s="140"/>
      <c r="AQ79" s="141"/>
    </row>
    <row r="80" spans="1:43" s="125" customFormat="1" ht="36.75" customHeight="1" x14ac:dyDescent="0.25">
      <c r="A80" s="146">
        <v>2023</v>
      </c>
      <c r="B80" s="147">
        <v>6</v>
      </c>
      <c r="C80" s="144" t="s">
        <v>63</v>
      </c>
      <c r="D80" s="129" t="s">
        <v>23</v>
      </c>
      <c r="E80" s="148"/>
      <c r="F80" s="148"/>
      <c r="G80" s="129">
        <v>6</v>
      </c>
      <c r="H80" s="129" t="s">
        <v>137</v>
      </c>
      <c r="I80" s="134" t="s">
        <v>25</v>
      </c>
      <c r="J80" s="130" t="s">
        <v>95</v>
      </c>
      <c r="K80" s="129">
        <v>876</v>
      </c>
      <c r="L80" s="144" t="s">
        <v>37</v>
      </c>
      <c r="M80" s="149">
        <v>1</v>
      </c>
      <c r="N80" s="129"/>
      <c r="O80" s="144" t="s">
        <v>96</v>
      </c>
      <c r="P80" s="131" t="s">
        <v>20</v>
      </c>
      <c r="Q80" s="129" t="s">
        <v>27</v>
      </c>
      <c r="R80" s="131" t="s">
        <v>19</v>
      </c>
      <c r="S80" s="131"/>
      <c r="T80" s="144" t="s">
        <v>147</v>
      </c>
      <c r="U80" s="144" t="s">
        <v>156</v>
      </c>
      <c r="V80" s="136" t="s">
        <v>157</v>
      </c>
      <c r="W80" s="152" t="s">
        <v>158</v>
      </c>
      <c r="X80" s="164" t="s">
        <v>163</v>
      </c>
      <c r="Y80" s="150">
        <v>10442</v>
      </c>
      <c r="Z80" s="128">
        <v>3480</v>
      </c>
      <c r="AA80" s="128">
        <f>Y80-Z80</f>
        <v>6962</v>
      </c>
      <c r="AB80" s="151"/>
      <c r="AC80" s="166" t="s">
        <v>52</v>
      </c>
      <c r="AD80" s="129" t="s">
        <v>34</v>
      </c>
      <c r="AE80" s="144" t="s">
        <v>48</v>
      </c>
      <c r="AF80" s="133"/>
      <c r="AG80" s="133"/>
      <c r="AH80" s="145"/>
      <c r="AI80" s="168"/>
      <c r="AJ80" s="133"/>
      <c r="AK80" s="133"/>
      <c r="AL80" s="133"/>
      <c r="AM80" s="133"/>
      <c r="AN80" s="133"/>
      <c r="AO80" s="133"/>
      <c r="AP80" s="133"/>
      <c r="AQ80" s="145"/>
    </row>
    <row r="81" spans="1:43" s="125" customFormat="1" ht="53.25" customHeight="1" x14ac:dyDescent="0.25">
      <c r="A81" s="206">
        <v>2023</v>
      </c>
      <c r="B81" s="147">
        <v>7</v>
      </c>
      <c r="C81" s="144" t="s">
        <v>63</v>
      </c>
      <c r="D81" s="129" t="s">
        <v>23</v>
      </c>
      <c r="E81" s="148"/>
      <c r="F81" s="148"/>
      <c r="G81" s="129">
        <v>7</v>
      </c>
      <c r="H81" s="129" t="s">
        <v>138</v>
      </c>
      <c r="I81" s="134" t="s">
        <v>107</v>
      </c>
      <c r="J81" s="130" t="s">
        <v>95</v>
      </c>
      <c r="K81" s="129">
        <v>876</v>
      </c>
      <c r="L81" s="144" t="s">
        <v>37</v>
      </c>
      <c r="M81" s="149">
        <v>1</v>
      </c>
      <c r="N81" s="129"/>
      <c r="O81" s="144" t="s">
        <v>96</v>
      </c>
      <c r="P81" s="131" t="s">
        <v>20</v>
      </c>
      <c r="Q81" s="129" t="s">
        <v>26</v>
      </c>
      <c r="R81" s="131" t="s">
        <v>19</v>
      </c>
      <c r="S81" s="131"/>
      <c r="T81" s="144" t="s">
        <v>146</v>
      </c>
      <c r="U81" s="132" t="s">
        <v>148</v>
      </c>
      <c r="V81" s="136" t="s">
        <v>148</v>
      </c>
      <c r="W81" s="152" t="s">
        <v>146</v>
      </c>
      <c r="X81" s="164" t="s">
        <v>160</v>
      </c>
      <c r="Y81" s="150">
        <v>26568</v>
      </c>
      <c r="Z81" s="128">
        <v>15498</v>
      </c>
      <c r="AA81" s="128">
        <f>Y81-Z81</f>
        <v>11070</v>
      </c>
      <c r="AB81" s="151"/>
      <c r="AC81" s="166" t="s">
        <v>50</v>
      </c>
      <c r="AD81" s="129" t="s">
        <v>36</v>
      </c>
      <c r="AE81" s="144" t="s">
        <v>48</v>
      </c>
      <c r="AF81" s="133"/>
      <c r="AG81" s="133"/>
      <c r="AH81" s="145"/>
      <c r="AI81" s="168"/>
      <c r="AJ81" s="133"/>
      <c r="AK81" s="133"/>
      <c r="AL81" s="133"/>
      <c r="AM81" s="133"/>
      <c r="AN81" s="133"/>
      <c r="AO81" s="133"/>
      <c r="AP81" s="133"/>
      <c r="AQ81" s="172"/>
    </row>
    <row r="82" spans="1:43" s="127" customFormat="1" ht="53.25" customHeight="1" thickBot="1" x14ac:dyDescent="0.3">
      <c r="A82" s="165">
        <v>2023</v>
      </c>
      <c r="B82" s="203">
        <v>8</v>
      </c>
      <c r="C82" s="135" t="s">
        <v>63</v>
      </c>
      <c r="D82" s="189" t="s">
        <v>23</v>
      </c>
      <c r="E82" s="123"/>
      <c r="F82" s="123"/>
      <c r="G82" s="198">
        <v>8</v>
      </c>
      <c r="H82" s="189" t="s">
        <v>139</v>
      </c>
      <c r="I82" s="117" t="s">
        <v>125</v>
      </c>
      <c r="J82" s="142" t="s">
        <v>95</v>
      </c>
      <c r="K82" s="189">
        <v>876</v>
      </c>
      <c r="L82" s="135" t="s">
        <v>37</v>
      </c>
      <c r="M82" s="121">
        <v>1</v>
      </c>
      <c r="N82" s="189"/>
      <c r="O82" s="135" t="s">
        <v>96</v>
      </c>
      <c r="P82" s="118" t="s">
        <v>20</v>
      </c>
      <c r="Q82" s="198" t="s">
        <v>27</v>
      </c>
      <c r="R82" s="118" t="s">
        <v>19</v>
      </c>
      <c r="S82" s="118"/>
      <c r="T82" s="135" t="s">
        <v>115</v>
      </c>
      <c r="U82" s="135" t="s">
        <v>152</v>
      </c>
      <c r="V82" s="136" t="s">
        <v>151</v>
      </c>
      <c r="W82" s="152" t="s">
        <v>128</v>
      </c>
      <c r="X82" s="152" t="s">
        <v>161</v>
      </c>
      <c r="Y82" s="207">
        <v>51480</v>
      </c>
      <c r="Z82" s="208">
        <v>23595</v>
      </c>
      <c r="AA82" s="208">
        <v>25740</v>
      </c>
      <c r="AB82" s="209">
        <v>2145</v>
      </c>
      <c r="AC82" s="202" t="s">
        <v>50</v>
      </c>
      <c r="AD82" s="198" t="s">
        <v>126</v>
      </c>
      <c r="AE82" s="135" t="s">
        <v>48</v>
      </c>
      <c r="AF82" s="119"/>
      <c r="AG82" s="119"/>
      <c r="AH82" s="120"/>
      <c r="AI82" s="204"/>
      <c r="AJ82" s="119"/>
      <c r="AK82" s="119"/>
      <c r="AL82" s="119"/>
      <c r="AM82" s="119"/>
      <c r="AN82" s="119"/>
      <c r="AO82" s="119"/>
      <c r="AP82" s="119"/>
      <c r="AQ82" s="205"/>
    </row>
    <row r="83" spans="1:43" s="137" customFormat="1" ht="19.5" customHeight="1" x14ac:dyDescent="0.25">
      <c r="A83" s="234" t="s">
        <v>201</v>
      </c>
      <c r="B83" s="235"/>
      <c r="C83" s="235"/>
      <c r="D83" s="235"/>
      <c r="E83" s="235"/>
      <c r="F83" s="235"/>
      <c r="G83" s="235"/>
      <c r="H83" s="235"/>
      <c r="I83" s="235"/>
      <c r="J83" s="235"/>
      <c r="K83" s="235"/>
      <c r="L83" s="235"/>
      <c r="M83" s="235"/>
      <c r="N83" s="235"/>
      <c r="O83" s="235"/>
      <c r="P83" s="235"/>
      <c r="Q83" s="235"/>
      <c r="R83" s="235"/>
      <c r="S83" s="235"/>
      <c r="T83" s="235"/>
      <c r="U83" s="235"/>
      <c r="V83" s="235"/>
      <c r="W83" s="235"/>
      <c r="X83" s="236"/>
      <c r="Y83" s="138">
        <f>SUM(Y75:Y82)</f>
        <v>3676004</v>
      </c>
      <c r="Z83" s="138">
        <f t="shared" ref="Z83:AB83" si="14">SUM(Z75:Z82)</f>
        <v>2768555</v>
      </c>
      <c r="AA83" s="138">
        <f t="shared" si="14"/>
        <v>745434</v>
      </c>
      <c r="AB83" s="138">
        <f t="shared" si="14"/>
        <v>162015</v>
      </c>
      <c r="AC83" s="294"/>
      <c r="AD83" s="295"/>
      <c r="AE83" s="295"/>
      <c r="AF83" s="295"/>
      <c r="AG83" s="295"/>
      <c r="AH83" s="296"/>
      <c r="AI83" s="36"/>
      <c r="AJ83" s="176"/>
      <c r="AK83" s="177">
        <f>AA83/0.046</f>
        <v>16205086.95652174</v>
      </c>
      <c r="AL83" s="178" t="s">
        <v>206</v>
      </c>
      <c r="AM83" s="179"/>
      <c r="AN83" s="60"/>
      <c r="AO83" s="180"/>
      <c r="AP83" s="180"/>
      <c r="AQ83" s="181"/>
    </row>
    <row r="84" spans="1:43" s="21" customFormat="1" x14ac:dyDescent="0.25">
      <c r="A84" s="237" t="s">
        <v>202</v>
      </c>
      <c r="B84" s="238"/>
      <c r="C84" s="238"/>
      <c r="D84" s="238"/>
      <c r="E84" s="238"/>
      <c r="F84" s="238"/>
      <c r="G84" s="238"/>
      <c r="H84" s="238"/>
      <c r="I84" s="238"/>
      <c r="J84" s="238"/>
      <c r="K84" s="238"/>
      <c r="L84" s="238"/>
      <c r="M84" s="238"/>
      <c r="N84" s="238"/>
      <c r="O84" s="238"/>
      <c r="P84" s="238"/>
      <c r="Q84" s="238"/>
      <c r="R84" s="238"/>
      <c r="S84" s="238"/>
      <c r="T84" s="238"/>
      <c r="U84" s="238"/>
      <c r="V84" s="238"/>
      <c r="W84" s="238"/>
      <c r="X84" s="239"/>
      <c r="Y84" s="22">
        <f>Y75+Y77+Y78+Y79+Y82</f>
        <v>3041145</v>
      </c>
      <c r="Z84" s="138">
        <f t="shared" ref="Z84:AB84" si="15">Z75+Z77+Z78+Z79+Z82</f>
        <v>2390868</v>
      </c>
      <c r="AA84" s="138">
        <f t="shared" si="15"/>
        <v>488262</v>
      </c>
      <c r="AB84" s="138">
        <f t="shared" si="15"/>
        <v>162015</v>
      </c>
      <c r="AC84" s="297"/>
      <c r="AD84" s="298"/>
      <c r="AE84" s="298"/>
      <c r="AF84" s="298"/>
      <c r="AG84" s="298"/>
      <c r="AH84" s="299"/>
      <c r="AI84" s="37"/>
      <c r="AJ84" s="41"/>
      <c r="AK84" s="185">
        <f t="shared" ref="AK84:AK87" si="16">AA84/0.046</f>
        <v>10614391.304347826</v>
      </c>
      <c r="AL84" s="139" t="s">
        <v>140</v>
      </c>
      <c r="AM84" s="51"/>
      <c r="AN84" s="54"/>
      <c r="AO84" s="24"/>
      <c r="AP84" s="24"/>
      <c r="AQ84" s="25"/>
    </row>
    <row r="85" spans="1:43" x14ac:dyDescent="0.25">
      <c r="A85" s="215" t="s">
        <v>203</v>
      </c>
      <c r="B85" s="216"/>
      <c r="C85" s="216"/>
      <c r="D85" s="216"/>
      <c r="E85" s="216"/>
      <c r="F85" s="216"/>
      <c r="G85" s="216"/>
      <c r="H85" s="216"/>
      <c r="I85" s="216"/>
      <c r="J85" s="216"/>
      <c r="K85" s="216"/>
      <c r="L85" s="216"/>
      <c r="M85" s="216"/>
      <c r="N85" s="216"/>
      <c r="O85" s="216"/>
      <c r="P85" s="216"/>
      <c r="Q85" s="216"/>
      <c r="R85" s="216"/>
      <c r="S85" s="216"/>
      <c r="T85" s="216"/>
      <c r="U85" s="216"/>
      <c r="V85" s="216"/>
      <c r="W85" s="216"/>
      <c r="X85" s="217"/>
      <c r="Y85" s="26">
        <f>Y84+Y81</f>
        <v>3067713</v>
      </c>
      <c r="Z85" s="26">
        <f t="shared" ref="Z85:AB85" si="17">Z84+Z81</f>
        <v>2406366</v>
      </c>
      <c r="AA85" s="26">
        <f t="shared" si="17"/>
        <v>499332</v>
      </c>
      <c r="AB85" s="26">
        <f t="shared" si="17"/>
        <v>162015</v>
      </c>
      <c r="AC85" s="288"/>
      <c r="AD85" s="289"/>
      <c r="AE85" s="289"/>
      <c r="AF85" s="289"/>
      <c r="AG85" s="289"/>
      <c r="AH85" s="290"/>
      <c r="AI85" s="23"/>
      <c r="AJ85" s="43"/>
      <c r="AK85" s="185">
        <f t="shared" si="16"/>
        <v>10855043.478260869</v>
      </c>
      <c r="AL85" s="139" t="s">
        <v>207</v>
      </c>
      <c r="AM85" s="52"/>
      <c r="AN85" s="54"/>
      <c r="AO85" s="24"/>
      <c r="AP85" s="24"/>
      <c r="AQ85" s="25"/>
    </row>
    <row r="86" spans="1:43" x14ac:dyDescent="0.25">
      <c r="A86" s="215" t="s">
        <v>204</v>
      </c>
      <c r="B86" s="216"/>
      <c r="C86" s="216"/>
      <c r="D86" s="216"/>
      <c r="E86" s="216"/>
      <c r="F86" s="216"/>
      <c r="G86" s="216"/>
      <c r="H86" s="216"/>
      <c r="I86" s="216"/>
      <c r="J86" s="216"/>
      <c r="K86" s="216"/>
      <c r="L86" s="216"/>
      <c r="M86" s="216"/>
      <c r="N86" s="216"/>
      <c r="O86" s="216"/>
      <c r="P86" s="216"/>
      <c r="Q86" s="216"/>
      <c r="R86" s="216"/>
      <c r="S86" s="216"/>
      <c r="T86" s="216"/>
      <c r="U86" s="216"/>
      <c r="V86" s="216"/>
      <c r="W86" s="216"/>
      <c r="X86" s="217"/>
      <c r="Y86" s="26">
        <f>Y85+Y76+Y80</f>
        <v>3676004</v>
      </c>
      <c r="Z86" s="26">
        <f t="shared" ref="Z86:AB86" si="18">Z85+Z76+Z80</f>
        <v>2768555</v>
      </c>
      <c r="AA86" s="26">
        <f t="shared" si="18"/>
        <v>745434</v>
      </c>
      <c r="AB86" s="26">
        <f t="shared" si="18"/>
        <v>162015</v>
      </c>
      <c r="AC86" s="288"/>
      <c r="AD86" s="289"/>
      <c r="AE86" s="289"/>
      <c r="AF86" s="289"/>
      <c r="AG86" s="289"/>
      <c r="AH86" s="290"/>
      <c r="AI86" s="23"/>
      <c r="AJ86" s="43"/>
      <c r="AK86" s="185">
        <f t="shared" si="16"/>
        <v>16205086.95652174</v>
      </c>
      <c r="AL86" s="139" t="s">
        <v>206</v>
      </c>
      <c r="AM86" s="52"/>
      <c r="AN86" s="54"/>
      <c r="AO86" s="24"/>
      <c r="AP86" s="24"/>
      <c r="AQ86" s="25"/>
    </row>
    <row r="87" spans="1:43" ht="16.5" thickBot="1" x14ac:dyDescent="0.3">
      <c r="A87" s="215" t="s">
        <v>205</v>
      </c>
      <c r="B87" s="216"/>
      <c r="C87" s="216"/>
      <c r="D87" s="216"/>
      <c r="E87" s="216"/>
      <c r="F87" s="216"/>
      <c r="G87" s="216"/>
      <c r="H87" s="216"/>
      <c r="I87" s="216"/>
      <c r="J87" s="216"/>
      <c r="K87" s="216"/>
      <c r="L87" s="216"/>
      <c r="M87" s="216"/>
      <c r="N87" s="216"/>
      <c r="O87" s="216"/>
      <c r="P87" s="216"/>
      <c r="Q87" s="216"/>
      <c r="R87" s="216"/>
      <c r="S87" s="216"/>
      <c r="T87" s="216"/>
      <c r="U87" s="216"/>
      <c r="V87" s="216"/>
      <c r="W87" s="216"/>
      <c r="X87" s="217"/>
      <c r="Y87" s="27">
        <f>Y86</f>
        <v>3676004</v>
      </c>
      <c r="Z87" s="27">
        <f t="shared" ref="Z87:AB87" si="19">Z86</f>
        <v>2768555</v>
      </c>
      <c r="AA87" s="27">
        <f t="shared" si="19"/>
        <v>745434</v>
      </c>
      <c r="AB87" s="27">
        <f t="shared" si="19"/>
        <v>162015</v>
      </c>
      <c r="AC87" s="288"/>
      <c r="AD87" s="289"/>
      <c r="AE87" s="289"/>
      <c r="AF87" s="289"/>
      <c r="AG87" s="289"/>
      <c r="AH87" s="290"/>
      <c r="AI87" s="38"/>
      <c r="AJ87" s="44"/>
      <c r="AK87" s="186">
        <f t="shared" si="16"/>
        <v>16205086.95652174</v>
      </c>
      <c r="AL87" s="182" t="s">
        <v>206</v>
      </c>
      <c r="AM87" s="53"/>
      <c r="AN87" s="49"/>
      <c r="AO87" s="183"/>
      <c r="AP87" s="183"/>
      <c r="AQ87" s="184"/>
    </row>
    <row r="88" spans="1:43" x14ac:dyDescent="0.25">
      <c r="A88" s="215" t="s">
        <v>90</v>
      </c>
      <c r="B88" s="216"/>
      <c r="C88" s="216"/>
      <c r="D88" s="216"/>
      <c r="E88" s="216"/>
      <c r="F88" s="216"/>
      <c r="G88" s="216"/>
      <c r="H88" s="216"/>
      <c r="I88" s="216"/>
      <c r="J88" s="216"/>
      <c r="K88" s="216"/>
      <c r="L88" s="216"/>
      <c r="M88" s="216"/>
      <c r="N88" s="216"/>
      <c r="O88" s="216"/>
      <c r="P88" s="216"/>
      <c r="Q88" s="216"/>
      <c r="R88" s="216"/>
      <c r="S88" s="216"/>
      <c r="T88" s="216"/>
      <c r="U88" s="216"/>
      <c r="V88" s="216"/>
      <c r="W88" s="216"/>
      <c r="X88" s="217"/>
      <c r="Y88" s="20">
        <v>0</v>
      </c>
      <c r="Z88" s="60"/>
      <c r="AA88" s="63">
        <v>0</v>
      </c>
      <c r="AB88" s="61"/>
      <c r="AC88" s="288"/>
      <c r="AD88" s="289"/>
      <c r="AE88" s="289"/>
      <c r="AF88" s="289"/>
      <c r="AG88" s="289"/>
      <c r="AH88" s="290"/>
      <c r="AI88" s="173"/>
      <c r="AJ88" s="174"/>
      <c r="AK88" s="175"/>
      <c r="AL88" s="312"/>
      <c r="AM88" s="313"/>
      <c r="AN88" s="313"/>
      <c r="AO88" s="313"/>
      <c r="AP88" s="313"/>
      <c r="AQ88" s="314"/>
    </row>
    <row r="89" spans="1:43" ht="16.5" thickBot="1" x14ac:dyDescent="0.3">
      <c r="A89" s="230" t="s">
        <v>91</v>
      </c>
      <c r="B89" s="231"/>
      <c r="C89" s="231"/>
      <c r="D89" s="231"/>
      <c r="E89" s="231"/>
      <c r="F89" s="231"/>
      <c r="G89" s="231"/>
      <c r="H89" s="231"/>
      <c r="I89" s="231"/>
      <c r="J89" s="231"/>
      <c r="K89" s="231"/>
      <c r="L89" s="231"/>
      <c r="M89" s="231"/>
      <c r="N89" s="231"/>
      <c r="O89" s="231"/>
      <c r="P89" s="231"/>
      <c r="Q89" s="231"/>
      <c r="R89" s="231"/>
      <c r="S89" s="231"/>
      <c r="T89" s="231"/>
      <c r="U89" s="231"/>
      <c r="V89" s="231"/>
      <c r="W89" s="231"/>
      <c r="X89" s="232"/>
      <c r="Y89" s="27">
        <v>0</v>
      </c>
      <c r="Z89" s="49"/>
      <c r="AA89" s="70">
        <v>0</v>
      </c>
      <c r="AB89" s="62"/>
      <c r="AC89" s="291"/>
      <c r="AD89" s="292"/>
      <c r="AE89" s="292"/>
      <c r="AF89" s="292"/>
      <c r="AG89" s="292"/>
      <c r="AH89" s="293"/>
      <c r="AI89" s="38"/>
      <c r="AJ89" s="44"/>
      <c r="AK89" s="40"/>
      <c r="AL89" s="315"/>
      <c r="AM89" s="316"/>
      <c r="AN89" s="316"/>
      <c r="AO89" s="316"/>
      <c r="AP89" s="316"/>
      <c r="AQ89" s="317"/>
    </row>
    <row r="90" spans="1:43" ht="28.5" customHeight="1" thickBot="1" x14ac:dyDescent="0.3">
      <c r="A90" s="221" t="s">
        <v>84</v>
      </c>
      <c r="B90" s="222"/>
      <c r="C90" s="222"/>
      <c r="D90" s="222"/>
      <c r="E90" s="222"/>
      <c r="F90" s="222"/>
      <c r="G90" s="222"/>
      <c r="H90" s="222"/>
      <c r="I90" s="222"/>
      <c r="J90" s="222"/>
      <c r="K90" s="222"/>
      <c r="L90" s="222"/>
      <c r="M90" s="222"/>
      <c r="N90" s="222"/>
      <c r="O90" s="222"/>
      <c r="P90" s="222"/>
      <c r="Q90" s="222"/>
      <c r="R90" s="222"/>
      <c r="S90" s="222"/>
      <c r="T90" s="222"/>
      <c r="U90" s="222"/>
      <c r="V90" s="222"/>
      <c r="W90" s="222"/>
      <c r="X90" s="222"/>
      <c r="Y90" s="222"/>
      <c r="Z90" s="222"/>
      <c r="AA90" s="222"/>
      <c r="AB90" s="222"/>
      <c r="AC90" s="222"/>
      <c r="AD90" s="222"/>
      <c r="AE90" s="222"/>
      <c r="AF90" s="222"/>
      <c r="AG90" s="222"/>
      <c r="AH90" s="222"/>
      <c r="AI90" s="222"/>
      <c r="AJ90" s="222"/>
      <c r="AK90" s="223"/>
      <c r="AL90" s="82" t="s">
        <v>93</v>
      </c>
      <c r="AM90" s="90"/>
      <c r="AN90" s="91"/>
      <c r="AO90" s="92"/>
      <c r="AP90" s="92"/>
      <c r="AQ90" s="93"/>
    </row>
    <row r="91" spans="1:43" ht="16.5" thickBot="1" x14ac:dyDescent="0.3">
      <c r="A91" s="94"/>
      <c r="B91" s="95"/>
      <c r="C91" s="96"/>
      <c r="D91" s="97"/>
      <c r="E91" s="98"/>
      <c r="F91" s="98"/>
      <c r="G91" s="97"/>
      <c r="H91" s="97"/>
      <c r="I91" s="99"/>
      <c r="J91" s="100"/>
      <c r="K91" s="97"/>
      <c r="L91" s="96"/>
      <c r="M91" s="101"/>
      <c r="N91" s="97"/>
      <c r="O91" s="96"/>
      <c r="P91" s="102"/>
      <c r="Q91" s="97"/>
      <c r="R91" s="102"/>
      <c r="S91" s="102"/>
      <c r="T91" s="96"/>
      <c r="U91" s="96"/>
      <c r="V91" s="103"/>
      <c r="W91" s="104"/>
      <c r="X91" s="105"/>
      <c r="Y91" s="87"/>
      <c r="Z91" s="88"/>
      <c r="AA91" s="88"/>
      <c r="AB91" s="89"/>
      <c r="AC91" s="106"/>
      <c r="AD91" s="97"/>
      <c r="AE91" s="96"/>
      <c r="AF91" s="79"/>
      <c r="AG91" s="79"/>
      <c r="AH91" s="107"/>
      <c r="AI91" s="78"/>
      <c r="AJ91" s="79"/>
      <c r="AK91" s="69"/>
      <c r="AL91" s="108"/>
      <c r="AM91" s="79"/>
      <c r="AN91" s="79"/>
      <c r="AO91" s="79"/>
      <c r="AP91" s="79"/>
      <c r="AQ91" s="109"/>
    </row>
    <row r="92" spans="1:43" s="21" customFormat="1" ht="36.75" customHeight="1" thickBot="1" x14ac:dyDescent="0.3">
      <c r="A92" s="218" t="s">
        <v>92</v>
      </c>
      <c r="B92" s="219"/>
      <c r="C92" s="219"/>
      <c r="D92" s="219"/>
      <c r="E92" s="219"/>
      <c r="F92" s="219"/>
      <c r="G92" s="219"/>
      <c r="H92" s="219"/>
      <c r="I92" s="219"/>
      <c r="J92" s="219"/>
      <c r="K92" s="219"/>
      <c r="L92" s="219"/>
      <c r="M92" s="219"/>
      <c r="N92" s="219"/>
      <c r="O92" s="219"/>
      <c r="P92" s="219"/>
      <c r="Q92" s="219"/>
      <c r="R92" s="219"/>
      <c r="S92" s="219"/>
      <c r="T92" s="219"/>
      <c r="U92" s="219"/>
      <c r="V92" s="219"/>
      <c r="W92" s="219"/>
      <c r="X92" s="220"/>
      <c r="Y92" s="47">
        <f>SUM(Y91:Y91)</f>
        <v>0</v>
      </c>
      <c r="Z92" s="67">
        <f>SUM(Z91:Z91)</f>
        <v>0</v>
      </c>
      <c r="AA92" s="68">
        <f>SUM(AA91:AA91)</f>
        <v>0</v>
      </c>
      <c r="AB92" s="69">
        <f>SUM(AB91:AB91)</f>
        <v>0</v>
      </c>
      <c r="AC92" s="280"/>
      <c r="AD92" s="281"/>
      <c r="AE92" s="281"/>
      <c r="AF92" s="281"/>
      <c r="AG92" s="281"/>
      <c r="AH92" s="282"/>
      <c r="AI92" s="39"/>
      <c r="AJ92" s="42"/>
      <c r="AK92" s="46"/>
      <c r="AL92" s="66"/>
      <c r="AM92" s="66"/>
      <c r="AN92" s="309"/>
      <c r="AO92" s="310"/>
      <c r="AP92" s="310"/>
      <c r="AQ92" s="311"/>
    </row>
    <row r="93" spans="1:43" ht="12.75" customHeight="1" x14ac:dyDescent="0.25">
      <c r="A93" s="30"/>
      <c r="B93" s="30"/>
      <c r="C93" s="30"/>
      <c r="D93" s="30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2"/>
      <c r="AD93" s="32"/>
      <c r="AE93" s="32"/>
      <c r="AF93" s="32"/>
      <c r="AG93" s="32"/>
      <c r="AH93" s="32"/>
      <c r="AI93" s="32"/>
      <c r="AJ93" s="32"/>
      <c r="AK93" s="32"/>
      <c r="AL93" s="33"/>
      <c r="AM93" s="32"/>
      <c r="AN93" s="32"/>
      <c r="AO93" s="32"/>
      <c r="AP93" s="32"/>
      <c r="AQ93" s="32"/>
    </row>
    <row r="94" spans="1:43" ht="12.75" customHeight="1" x14ac:dyDescent="0.25">
      <c r="A94" s="30"/>
      <c r="B94" s="34" t="s">
        <v>67</v>
      </c>
      <c r="C94" s="34"/>
      <c r="D94" s="34"/>
      <c r="E94" s="34"/>
      <c r="F94" s="34"/>
      <c r="G94" s="34"/>
      <c r="H94" s="34"/>
      <c r="I94" s="34"/>
      <c r="J94" s="34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2"/>
      <c r="AD94" s="32"/>
      <c r="AE94" s="32"/>
      <c r="AF94" s="32"/>
      <c r="AG94" s="32"/>
      <c r="AH94" s="32"/>
      <c r="AI94" s="32"/>
      <c r="AJ94" s="32"/>
      <c r="AK94" s="32"/>
      <c r="AL94" s="33"/>
      <c r="AM94" s="32"/>
      <c r="AN94" s="32"/>
      <c r="AO94" s="32"/>
      <c r="AP94" s="32"/>
      <c r="AQ94" s="32"/>
    </row>
    <row r="95" spans="1:43" ht="12.75" customHeight="1" x14ac:dyDescent="0.25">
      <c r="A95" s="30"/>
      <c r="B95" s="30"/>
      <c r="C95" s="30"/>
      <c r="D95" s="30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2"/>
      <c r="AD95" s="32"/>
      <c r="AE95" s="32"/>
      <c r="AF95" s="32"/>
      <c r="AG95" s="32"/>
      <c r="AH95" s="32"/>
      <c r="AI95" s="32"/>
      <c r="AJ95" s="32"/>
      <c r="AK95" s="32"/>
      <c r="AL95" s="33"/>
      <c r="AM95" s="32"/>
      <c r="AN95" s="32"/>
      <c r="AO95" s="32"/>
      <c r="AP95" s="32"/>
      <c r="AQ95" s="32"/>
    </row>
  </sheetData>
  <autoFilter ref="B27:AQ90"/>
  <mergeCells count="98">
    <mergeCell ref="AN66:AQ66"/>
    <mergeCell ref="AN28:AQ28"/>
    <mergeCell ref="AN67:AQ67"/>
    <mergeCell ref="AN68:AQ68"/>
    <mergeCell ref="AN92:AQ92"/>
    <mergeCell ref="AL88:AQ88"/>
    <mergeCell ref="AL89:AQ89"/>
    <mergeCell ref="AC89:AH89"/>
    <mergeCell ref="AC69:AH69"/>
    <mergeCell ref="AC70:AH70"/>
    <mergeCell ref="AC71:AH71"/>
    <mergeCell ref="AC72:AH72"/>
    <mergeCell ref="AC73:AH73"/>
    <mergeCell ref="AC83:AH83"/>
    <mergeCell ref="AC84:AH84"/>
    <mergeCell ref="AC85:AH85"/>
    <mergeCell ref="AC86:AH86"/>
    <mergeCell ref="AC87:AH87"/>
    <mergeCell ref="AC92:AH92"/>
    <mergeCell ref="A68:AK68"/>
    <mergeCell ref="A67:AK67"/>
    <mergeCell ref="A74:AK74"/>
    <mergeCell ref="AQ23:AQ26"/>
    <mergeCell ref="I20:I26"/>
    <mergeCell ref="AL20:AL26"/>
    <mergeCell ref="N20:O22"/>
    <mergeCell ref="N23:N26"/>
    <mergeCell ref="O23:O26"/>
    <mergeCell ref="AK20:AK26"/>
    <mergeCell ref="AM20:AM26"/>
    <mergeCell ref="S20:S26"/>
    <mergeCell ref="R20:R26"/>
    <mergeCell ref="T20:T26"/>
    <mergeCell ref="AC88:AH88"/>
    <mergeCell ref="AN20:AQ22"/>
    <mergeCell ref="K23:K26"/>
    <mergeCell ref="L23:L26"/>
    <mergeCell ref="Z20:AB22"/>
    <mergeCell ref="AC20:AC26"/>
    <mergeCell ref="AF20:AF26"/>
    <mergeCell ref="AD20:AD26"/>
    <mergeCell ref="AG20:AG26"/>
    <mergeCell ref="AH20:AH26"/>
    <mergeCell ref="AI20:AI26"/>
    <mergeCell ref="AP23:AP26"/>
    <mergeCell ref="AE20:AE26"/>
    <mergeCell ref="AO23:AO26"/>
    <mergeCell ref="AN23:AN26"/>
    <mergeCell ref="K20:L22"/>
    <mergeCell ref="AJ20:AJ26"/>
    <mergeCell ref="A15:H15"/>
    <mergeCell ref="A16:H16"/>
    <mergeCell ref="A17:H17"/>
    <mergeCell ref="A18:H18"/>
    <mergeCell ref="AN4:AQ4"/>
    <mergeCell ref="AN8:AQ8"/>
    <mergeCell ref="B9:AQ9"/>
    <mergeCell ref="A10:H10"/>
    <mergeCell ref="A11:H11"/>
    <mergeCell ref="A12:H12"/>
    <mergeCell ref="A13:H13"/>
    <mergeCell ref="A14:H14"/>
    <mergeCell ref="A85:X85"/>
    <mergeCell ref="A86:X86"/>
    <mergeCell ref="Z23:Z26"/>
    <mergeCell ref="A71:X71"/>
    <mergeCell ref="A72:X72"/>
    <mergeCell ref="A73:X73"/>
    <mergeCell ref="A83:X83"/>
    <mergeCell ref="A84:X84"/>
    <mergeCell ref="G47:G50"/>
    <mergeCell ref="AA23:AA26"/>
    <mergeCell ref="AB23:AB26"/>
    <mergeCell ref="A69:X69"/>
    <mergeCell ref="A70:X70"/>
    <mergeCell ref="Y20:Y26"/>
    <mergeCell ref="M20:M26"/>
    <mergeCell ref="P20:P26"/>
    <mergeCell ref="Q20:Q26"/>
    <mergeCell ref="A66:AK66"/>
    <mergeCell ref="J20:J26"/>
    <mergeCell ref="V20:V26"/>
    <mergeCell ref="A88:X88"/>
    <mergeCell ref="A92:X92"/>
    <mergeCell ref="A90:AK90"/>
    <mergeCell ref="A20:A26"/>
    <mergeCell ref="U20:U26"/>
    <mergeCell ref="X20:X26"/>
    <mergeCell ref="W20:W26"/>
    <mergeCell ref="B20:B26"/>
    <mergeCell ref="C20:C26"/>
    <mergeCell ref="D20:D26"/>
    <mergeCell ref="E20:E26"/>
    <mergeCell ref="F20:F26"/>
    <mergeCell ref="G20:G26"/>
    <mergeCell ref="H20:H26"/>
    <mergeCell ref="A87:X87"/>
    <mergeCell ref="A89:X89"/>
  </mergeCells>
  <hyperlinks>
    <hyperlink ref="A13" r:id="rId1"/>
  </hyperlinks>
  <pageMargins left="0.6" right="0.72" top="0.75" bottom="0.75" header="0.3" footer="0.3"/>
  <pageSetup scale="2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План ГКПЗ</vt:lpstr>
      <vt:lpstr>'План ГКПЗ'!Print_Area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Mariam Kaladze</dc:creator>
  <cp:lastModifiedBy>David Topuria</cp:lastModifiedBy>
  <cp:lastPrinted>2023-11-09T05:51:28Z</cp:lastPrinted>
  <dcterms:created xsi:type="dcterms:W3CDTF">2013-04-08T12:52:35Z</dcterms:created>
  <dcterms:modified xsi:type="dcterms:W3CDTF">2023-12-18T10:26:39Z</dcterms:modified>
</cp:coreProperties>
</file>