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opuria_Khramhesi\DATO\Dato\DATO\5) ГКПЗ\2023\Храми 1 - 2023 - ЦЗК\ГКПЗ-2023-Храми 1 - ЦЗК\"/>
    </mc:Choice>
  </mc:AlternateContent>
  <bookViews>
    <workbookView xWindow="480" yWindow="180" windowWidth="18195" windowHeight="8385"/>
  </bookViews>
  <sheets>
    <sheet name="План ГКПЗ" sheetId="5" r:id="rId1"/>
  </sheets>
  <definedNames>
    <definedName name="_xlnm._FilterDatabase" localSheetId="0" hidden="1">'План ГКПЗ'!$B$27:$AQ$92</definedName>
    <definedName name="_xlnm.Print_Area" localSheetId="0">'План ГКПЗ'!$A$1:$AQ$97</definedName>
  </definedNames>
  <calcPr calcId="162913"/>
</workbook>
</file>

<file path=xl/calcChain.xml><?xml version="1.0" encoding="utf-8"?>
<calcChain xmlns="http://schemas.openxmlformats.org/spreadsheetml/2006/main">
  <c r="Y73" i="5" l="1"/>
  <c r="Y74" i="5" s="1"/>
  <c r="AA33" i="5" l="1"/>
  <c r="AK33" i="5" s="1"/>
  <c r="AA32" i="5" l="1"/>
  <c r="AK32" i="5" s="1"/>
  <c r="Y75" i="5" l="1"/>
  <c r="Y76" i="5" s="1"/>
  <c r="AA34" i="5" l="1"/>
  <c r="AK34" i="5" l="1"/>
  <c r="AB83" i="5"/>
  <c r="AB45" i="5" l="1"/>
  <c r="AB44" i="5"/>
  <c r="AB36" i="5"/>
  <c r="AB30" i="5" l="1"/>
  <c r="AB58" i="5" l="1"/>
  <c r="AB37" i="5"/>
  <c r="AB47" i="5" l="1"/>
  <c r="AK60" i="5" l="1"/>
  <c r="AB60" i="5"/>
  <c r="AK42" i="5"/>
  <c r="AB42" i="5"/>
  <c r="AB73" i="5" l="1"/>
  <c r="AB74" i="5" s="1"/>
  <c r="AB75" i="5" s="1"/>
  <c r="AB76" i="5" s="1"/>
  <c r="AB72" i="5"/>
  <c r="AA35" i="5" l="1"/>
  <c r="AA38" i="5"/>
  <c r="AA39" i="5"/>
  <c r="AA40" i="5"/>
  <c r="AA41" i="5"/>
  <c r="AA43" i="5"/>
  <c r="AA46" i="5"/>
  <c r="AA48" i="5"/>
  <c r="AA49" i="5"/>
  <c r="AA50" i="5"/>
  <c r="AA51" i="5"/>
  <c r="AA52" i="5"/>
  <c r="AA53" i="5"/>
  <c r="AA54" i="5"/>
  <c r="AA55" i="5"/>
  <c r="AA56" i="5"/>
  <c r="AA57" i="5"/>
  <c r="AA59" i="5"/>
  <c r="AA61" i="5"/>
  <c r="AA62" i="5"/>
  <c r="AA63" i="5"/>
  <c r="AA64" i="5"/>
  <c r="AA65" i="5"/>
  <c r="AA66" i="5"/>
  <c r="AA67" i="5"/>
  <c r="AA68" i="5"/>
  <c r="AA73" i="5" l="1"/>
  <c r="AK52" i="5"/>
  <c r="Z86" i="5" l="1"/>
  <c r="Z87" i="5" s="1"/>
  <c r="Z88" i="5" s="1"/>
  <c r="Z89" i="5" s="1"/>
  <c r="Y86" i="5"/>
  <c r="Y87" i="5" s="1"/>
  <c r="Y88" i="5" s="1"/>
  <c r="Z85" i="5"/>
  <c r="Y85" i="5"/>
  <c r="AB81" i="5"/>
  <c r="AA82" i="5"/>
  <c r="AA86" i="5" s="1"/>
  <c r="AB79" i="5" l="1"/>
  <c r="AB86" i="5" s="1"/>
  <c r="AB87" i="5" s="1"/>
  <c r="AB88" i="5" s="1"/>
  <c r="AB89" i="5" s="1"/>
  <c r="AK50" i="5" l="1"/>
  <c r="AK39" i="5" l="1"/>
  <c r="AK63" i="5"/>
  <c r="AA84" i="5" l="1"/>
  <c r="AA87" i="5" s="1"/>
  <c r="AA88" i="5" l="1"/>
  <c r="AA89" i="5" s="1"/>
  <c r="AK86" i="5"/>
  <c r="AA85" i="5" l="1"/>
  <c r="AK85" i="5" s="1"/>
  <c r="AK87" i="5" l="1"/>
  <c r="Y72" i="5"/>
  <c r="AK89" i="5" l="1"/>
  <c r="AK88" i="5"/>
  <c r="AK36" i="5"/>
  <c r="Y89" i="5" l="1"/>
  <c r="AK46" i="5" l="1"/>
  <c r="AK35" i="5" l="1"/>
  <c r="AK37" i="5"/>
  <c r="AK38" i="5"/>
  <c r="AK40" i="5"/>
  <c r="AK41" i="5"/>
  <c r="AK43" i="5"/>
  <c r="AK44" i="5"/>
  <c r="AK45" i="5"/>
  <c r="AK47" i="5"/>
  <c r="AK48" i="5"/>
  <c r="AK49" i="5"/>
  <c r="AK51" i="5"/>
  <c r="AK53" i="5"/>
  <c r="AK54" i="5"/>
  <c r="AK55" i="5"/>
  <c r="AK56" i="5"/>
  <c r="AK57" i="5"/>
  <c r="AK58" i="5"/>
  <c r="AK59" i="5"/>
  <c r="AK61" i="5"/>
  <c r="AK62" i="5"/>
  <c r="AK64" i="5"/>
  <c r="AK65" i="5"/>
  <c r="AK66" i="5"/>
  <c r="AK67" i="5"/>
  <c r="AK68" i="5"/>
  <c r="AK30" i="5"/>
  <c r="AA31" i="5"/>
  <c r="AK31" i="5" s="1"/>
  <c r="AB85" i="5" l="1"/>
  <c r="AB94" i="5" l="1"/>
  <c r="AA29" i="5"/>
  <c r="AA74" i="5" s="1"/>
  <c r="AA75" i="5" s="1"/>
  <c r="AA76" i="5" s="1"/>
  <c r="Y94" i="5"/>
  <c r="Z94" i="5"/>
  <c r="AA94" i="5"/>
  <c r="AK29" i="5" l="1"/>
  <c r="AA72" i="5"/>
  <c r="AK72" i="5" s="1"/>
  <c r="AK73" i="5" l="1"/>
  <c r="AK74" i="5" l="1"/>
  <c r="AK76" i="5" l="1"/>
  <c r="AK75" i="5"/>
</calcChain>
</file>

<file path=xl/sharedStrings.xml><?xml version="1.0" encoding="utf-8"?>
<sst xmlns="http://schemas.openxmlformats.org/spreadsheetml/2006/main" count="929" uniqueCount="306">
  <si>
    <t>КПП</t>
  </si>
  <si>
    <t>ОКАТО</t>
  </si>
  <si>
    <t>Порядковый номер</t>
  </si>
  <si>
    <t>Код Общества</t>
  </si>
  <si>
    <t>Подразделение - потребитель продукции</t>
  </si>
  <si>
    <t>ОКВЭД</t>
  </si>
  <si>
    <t>ОКДП</t>
  </si>
  <si>
    <t>Номер лота</t>
  </si>
  <si>
    <t>Наименование лота</t>
  </si>
  <si>
    <t>Единицы измерения</t>
  </si>
  <si>
    <t>Сведения о количестве (объеме)</t>
  </si>
  <si>
    <t>Организатор закупки</t>
  </si>
  <si>
    <t>Планируемый способ закупки</t>
  </si>
  <si>
    <t>Планируемая дата официального объявления о начале процедур (мм.гг.)</t>
  </si>
  <si>
    <t>Индивидуальный номер инвестиционного проекта в инвестиционной программе</t>
  </si>
  <si>
    <t>Наименование инвестиционного проекта в инвестиционной программе</t>
  </si>
  <si>
    <t>Код ОКЕИ</t>
  </si>
  <si>
    <t>Наименование</t>
  </si>
  <si>
    <t>Лари (без НДС)</t>
  </si>
  <si>
    <t xml:space="preserve">неэлектронная </t>
  </si>
  <si>
    <t>АО "Храми ГЭС I"</t>
  </si>
  <si>
    <t>Грузия, Цалка, поселок Храмигэс</t>
  </si>
  <si>
    <t>vugulava@khramhesi.ge</t>
  </si>
  <si>
    <t>ОЗЦ</t>
  </si>
  <si>
    <t>Администрация</t>
  </si>
  <si>
    <t>Медицинское страхование сотрудников</t>
  </si>
  <si>
    <t>Страхование автотранспорта</t>
  </si>
  <si>
    <t>РЗП</t>
  </si>
  <si>
    <t>ОЗП</t>
  </si>
  <si>
    <t>УТВЕРЖДАЮ</t>
  </si>
  <si>
    <t/>
  </si>
  <si>
    <t>Закупка у субъектов МСП по субподрядным  договорам (1 уровня)</t>
  </si>
  <si>
    <t>ИНН-243119727</t>
  </si>
  <si>
    <t>+995 322 330829</t>
  </si>
  <si>
    <t>ФБП ДЗО-5                                                                                    Услуги по ремонту подрядным способом</t>
  </si>
  <si>
    <t>ФБП ДЗО-5                                                                  Расходы на страхование</t>
  </si>
  <si>
    <t>ФБП ДЗО-5                                                                         Прочие расходы на персонал</t>
  </si>
  <si>
    <t>ФБП ДЗО-5                                                                  Арендная плата по направлениям</t>
  </si>
  <si>
    <t>усл. ед</t>
  </si>
  <si>
    <t>ЕП</t>
  </si>
  <si>
    <t>шт</t>
  </si>
  <si>
    <t>ФБП ДЗО-5                                                                                     Сырье и материалы эксплуатационного и производственного характера</t>
  </si>
  <si>
    <t>ФБП ДЗО-11.1                                                                                        Техническое перевооружение и реконструкция</t>
  </si>
  <si>
    <t>ФБП ДЗО-11.1                                                                              Приобретение техники и инвентаря производственного назначения</t>
  </si>
  <si>
    <t>Плановая дата подведения итогов закупочной процедуры (чч.мм.гг)</t>
  </si>
  <si>
    <t>Код функционального направления  деятельности</t>
  </si>
  <si>
    <t>Услуги/Поставки</t>
  </si>
  <si>
    <t>Год ГКПЗ</t>
  </si>
  <si>
    <t>Начальная (максимальная) цена лота (лари без НДС)</t>
  </si>
  <si>
    <t>Услуги</t>
  </si>
  <si>
    <t>Поставки</t>
  </si>
  <si>
    <t>1.12</t>
  </si>
  <si>
    <t>1.7</t>
  </si>
  <si>
    <t>1.8</t>
  </si>
  <si>
    <t>1.11</t>
  </si>
  <si>
    <t>Номер совместной/консолидированной закупки</t>
  </si>
  <si>
    <t>Закупка у субъектов МСП</t>
  </si>
  <si>
    <t>Комментарий</t>
  </si>
  <si>
    <t>Информация о лотах в у.е./иностранной валюте</t>
  </si>
  <si>
    <t>Иностранная валюта</t>
  </si>
  <si>
    <t>Стоимость в у.е.</t>
  </si>
  <si>
    <t>Курс</t>
  </si>
  <si>
    <t>Дата перевода</t>
  </si>
  <si>
    <t>"_____"_____________________ 20__ г.</t>
  </si>
  <si>
    <t>370</t>
  </si>
  <si>
    <t>1.3.1</t>
  </si>
  <si>
    <t>3.4.1</t>
  </si>
  <si>
    <t>3.2.1</t>
  </si>
  <si>
    <t>Руководитель организации _______________________________________/Канделаки Д. В./</t>
  </si>
  <si>
    <t>Требования к товарам, работам, услугам</t>
  </si>
  <si>
    <t>Регион поставки товаров (выполнения работ, оказания услуг)</t>
  </si>
  <si>
    <t>Код ОКАТО</t>
  </si>
  <si>
    <t>Форма закупки (электронная/неэлектронная)</t>
  </si>
  <si>
    <t>Наименование ЕП                                                (в случае, если выбран планируемый способ закупки «у единственного поставщика»)</t>
  </si>
  <si>
    <t>Планируемая дата заключения договора</t>
  </si>
  <si>
    <t>Год и месяц начала поставки товаров, выполнения работ, оказания услуг</t>
  </si>
  <si>
    <t>Год и месяц окончания поставки товаров, выполнения работ, оказания услуг</t>
  </si>
  <si>
    <t>График поставки</t>
  </si>
  <si>
    <t>Предшествующие годы</t>
  </si>
  <si>
    <t>Планируемый год</t>
  </si>
  <si>
    <t>Последующие годы</t>
  </si>
  <si>
    <t>Наименование статьи затрат Бизнес-плана в формате АСКП3</t>
  </si>
  <si>
    <t xml:space="preserve">Код бюджетного классификатора  ( при наличии) </t>
  </si>
  <si>
    <t>Справочно: Начальная (максимальная) цена лота в рублевом эквиваленте/иностранной валюте</t>
  </si>
  <si>
    <t>Комментарий маркетинга</t>
  </si>
  <si>
    <t>Справочно: Лоты ГКПЗ предшествующих лет, под поставки продукции планируемого и последующих лет (закупочные процедуры предшествующих лет)</t>
  </si>
  <si>
    <t>Лоты под поставку продукции планируемого года</t>
  </si>
  <si>
    <t>Лоты,  под поставки продукции последующих лет (первоочередные)</t>
  </si>
  <si>
    <t>закупочные процедуры планируемого года</t>
  </si>
  <si>
    <t>закупочные процедуры следующего года</t>
  </si>
  <si>
    <t>Справочно: Лоты ГКПЗ предшествующих лет, под поставки продукции планируемого и последующих лет (закупочные процедуры планируемого года)</t>
  </si>
  <si>
    <t>Доля закупок у субъектов МСП ,% (по заключенным договорам):</t>
  </si>
  <si>
    <t>Доля закупок у субъектов МСП по субподрядным договорам (1 уровня),% (по заключенным договорам):</t>
  </si>
  <si>
    <t>Итого по разделу "Справочно"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</si>
  <si>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0</t>
    </r>
  </si>
  <si>
    <t>согласно ТЗ</t>
  </si>
  <si>
    <t>по договору</t>
  </si>
  <si>
    <t>Грузия</t>
  </si>
  <si>
    <t>ФБП ДЗО-5                                                                  Коммунальные расходы, расходы на содержание зданий и помещений</t>
  </si>
  <si>
    <t>ФБП ДЗО-5                                                                                    Работы и услуги производственного и эксплуатационного характера</t>
  </si>
  <si>
    <t>ФБП ДЗО-5                                                                  Расходы на ИТ и связь</t>
  </si>
  <si>
    <t>1.5</t>
  </si>
  <si>
    <t>ФБП ДЗО-11.1                                                                              ИТ - мероприятия</t>
  </si>
  <si>
    <t>3.3.1</t>
  </si>
  <si>
    <t>Страхование имущества и гражданской ответственности перед третьими лицами</t>
  </si>
  <si>
    <t>Электро-механический цех</t>
  </si>
  <si>
    <t>05.2021</t>
  </si>
  <si>
    <t xml:space="preserve"> ФБП ДЗО-5                                                                   Аудиторские и оценочные услуги</t>
  </si>
  <si>
    <t>Аренда офиса</t>
  </si>
  <si>
    <t>Реабилитация полюсов ротора генератора №1,2,3</t>
  </si>
  <si>
    <t>50.01.0071</t>
  </si>
  <si>
    <t>01.2022</t>
  </si>
  <si>
    <t>03.2022</t>
  </si>
  <si>
    <t>ФБП ДЗО-5                                                                                     Прочие материалы</t>
  </si>
  <si>
    <t>ФБП ДЗО-5                                                                                     Прочие услуги</t>
  </si>
  <si>
    <t>ЦЕХ ГТС</t>
  </si>
  <si>
    <t>Аудиторские услуги (Аудит финансовой отчетности)</t>
  </si>
  <si>
    <t>06.2022</t>
  </si>
  <si>
    <t>01.03.2022</t>
  </si>
  <si>
    <t>09.2022</t>
  </si>
  <si>
    <t>07.2022</t>
  </si>
  <si>
    <t>01.07.2022</t>
  </si>
  <si>
    <t>12.2024</t>
  </si>
  <si>
    <t>25.02.2022</t>
  </si>
  <si>
    <t>25.08.2022</t>
  </si>
  <si>
    <t>01.09.2022</t>
  </si>
  <si>
    <t>08.2023</t>
  </si>
  <si>
    <t>01.06.2022</t>
  </si>
  <si>
    <t>05.2023</t>
  </si>
  <si>
    <t>01.2021</t>
  </si>
  <si>
    <t>01.2023</t>
  </si>
  <si>
    <t>03.2021</t>
  </si>
  <si>
    <t>1.6</t>
  </si>
  <si>
    <t>ФБП ДЗО-5                                                                           Услуги по рекламе и маркетингу, PR, GR</t>
  </si>
  <si>
    <t>370.21.000018</t>
  </si>
  <si>
    <t>20.04.2021</t>
  </si>
  <si>
    <t>01.05.2021</t>
  </si>
  <si>
    <t>04.2024</t>
  </si>
  <si>
    <t xml:space="preserve"> ФБП ДЗО-5                                                                   Услуги по охране окружающей среды</t>
  </si>
  <si>
    <t>370.21.000013</t>
  </si>
  <si>
    <t>Консультационные услуги по налогообложению (Услуги налогообложения по всем вопросам налогового законодательства Грузии,  для нужд общество)</t>
  </si>
  <si>
    <t>01.02.2021</t>
  </si>
  <si>
    <t>02.2021</t>
  </si>
  <si>
    <t>Юридические услуги (Услуги по всем юридическим вопросам  для нужд общества)</t>
  </si>
  <si>
    <t>370.21.000034</t>
  </si>
  <si>
    <t>ФБП ДЗО-5                                                                                Юридические и нотариальные услуги</t>
  </si>
  <si>
    <t xml:space="preserve"> ФБП ДЗО-5                                                                   Консультационные и информационные услуги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</si>
  <si>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7</t>
    </r>
  </si>
  <si>
    <t>02.2023</t>
  </si>
  <si>
    <t>Курс ЦБ - 0.046</t>
  </si>
  <si>
    <t>ФБП ДЗО-5                                                                  Материалы на ИТ и связь</t>
  </si>
  <si>
    <t>ФБП ДЗО-5                                                                           Расходы на автотранспорт</t>
  </si>
  <si>
    <t>ФБП ДЗО-5                                                                           Материалы на ремонт и обслуживание автотранспорта</t>
  </si>
  <si>
    <t>ФБП ДЗО-5                                                                 Платежи по аренде в форме права пользования; Выплата процентов</t>
  </si>
  <si>
    <t>370.22.00013</t>
  </si>
  <si>
    <t>370.22.00015</t>
  </si>
  <si>
    <t>370.22.00016</t>
  </si>
  <si>
    <t>370.22.00029</t>
  </si>
  <si>
    <t>Годовая комплексная программа закупок на 2023 г.</t>
  </si>
  <si>
    <t>370.23.00001</t>
  </si>
  <si>
    <t>370.23.00002</t>
  </si>
  <si>
    <t>370.23.00003</t>
  </si>
  <si>
    <t>370.23.00004</t>
  </si>
  <si>
    <t>370.23.00005</t>
  </si>
  <si>
    <t>370.23.00006</t>
  </si>
  <si>
    <t>370.23.00007</t>
  </si>
  <si>
    <t>370.23.00008</t>
  </si>
  <si>
    <t>370.23.00009</t>
  </si>
  <si>
    <t>370.23.00010</t>
  </si>
  <si>
    <t>370.23.00011</t>
  </si>
  <si>
    <t>370.23.00012</t>
  </si>
  <si>
    <t>370.23.00013</t>
  </si>
  <si>
    <t>370.23.00014</t>
  </si>
  <si>
    <t>370.23.00015</t>
  </si>
  <si>
    <t>370.23.00016</t>
  </si>
  <si>
    <t>370.23.00017</t>
  </si>
  <si>
    <t>370.23.00018</t>
  </si>
  <si>
    <t>370.23.00019</t>
  </si>
  <si>
    <t>370.23.00020</t>
  </si>
  <si>
    <t>370.23.00021</t>
  </si>
  <si>
    <t>370.23.00022</t>
  </si>
  <si>
    <t>370.23.00023</t>
  </si>
  <si>
    <t>370.23.00024</t>
  </si>
  <si>
    <t>370.23.00025</t>
  </si>
  <si>
    <t>370.23.00026</t>
  </si>
  <si>
    <t>370.23.00027</t>
  </si>
  <si>
    <t>370.23.00028</t>
  </si>
  <si>
    <t>370.23.00029</t>
  </si>
  <si>
    <t>370.23.00030</t>
  </si>
  <si>
    <t>370.23.00031</t>
  </si>
  <si>
    <t>370.23.00032</t>
  </si>
  <si>
    <t>370.23.00033</t>
  </si>
  <si>
    <t>370.23.00034</t>
  </si>
  <si>
    <t>Итого лоты закупочных процедур планируемого года : 7</t>
  </si>
  <si>
    <t>Итого за I квартал: (по дате подведения итогов) 4</t>
  </si>
  <si>
    <t>Итого за II квартал: 5</t>
  </si>
  <si>
    <t>Итого за III квартал: 7</t>
  </si>
  <si>
    <t>Итого за IV  квартал: 7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</si>
  <si>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4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</si>
  <si>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5</t>
    </r>
  </si>
  <si>
    <t xml:space="preserve">«Ernst &amp; Young» LLC    </t>
  </si>
  <si>
    <t>Услуги произ. и экспл. характера</t>
  </si>
  <si>
    <t>Топливо для автотранспорта</t>
  </si>
  <si>
    <t>т</t>
  </si>
  <si>
    <t>Расходы на ИТ обслуживание</t>
  </si>
  <si>
    <t>Расходы на мобильный и интернет связь</t>
  </si>
  <si>
    <t>Расходы на ИТ материалы</t>
  </si>
  <si>
    <t>Приобретение лицензионных программ</t>
  </si>
  <si>
    <t>Печатная продукция</t>
  </si>
  <si>
    <t>Медицинское страхование</t>
  </si>
  <si>
    <t>Атестация персонала</t>
  </si>
  <si>
    <t>Инструменты для механических работ</t>
  </si>
  <si>
    <t>Расходные материалы для механических работ</t>
  </si>
  <si>
    <t>Расходные Материалы для электротехнических работ</t>
  </si>
  <si>
    <t>Расходные материалы (строительные)</t>
  </si>
  <si>
    <t>Спецодежда и специнвентарь для персонала</t>
  </si>
  <si>
    <t>Прочие материалы</t>
  </si>
  <si>
    <t>Расходы на автотранспорт</t>
  </si>
  <si>
    <t>Материалы на ремонт и обслуживание автотранспорта</t>
  </si>
  <si>
    <t>Прочие услуги</t>
  </si>
  <si>
    <t>Коммунальные расходы</t>
  </si>
  <si>
    <t>Приобретение оргтехники</t>
  </si>
  <si>
    <t>Приобретение печатающих устройств</t>
  </si>
  <si>
    <t>Приобретение вспомогательного инструмента и оснастки</t>
  </si>
  <si>
    <t>Запчасти для механическое оборудование</t>
  </si>
  <si>
    <t>Расходные материалы (смазочные)</t>
  </si>
  <si>
    <t>1.1.4</t>
  </si>
  <si>
    <t>ФБП ДЗО-5                                                                                                Материалы на ремонт и обслуживание автотранспорта</t>
  </si>
  <si>
    <t>ФБП ДЗО-11.1                                                                                        Прочие инвестиции</t>
  </si>
  <si>
    <t>ООО «Тегета Моторс»</t>
  </si>
  <si>
    <t>Текущий ремонт гидроагрегата №2</t>
  </si>
  <si>
    <t>Капитальный ремонт гидроагрегата №3</t>
  </si>
  <si>
    <t>Ремонт холостого водосброса и портального крана</t>
  </si>
  <si>
    <t>06.2023</t>
  </si>
  <si>
    <t>07.2023</t>
  </si>
  <si>
    <t>12.2023</t>
  </si>
  <si>
    <t>01.06.2023</t>
  </si>
  <si>
    <t>25.05.2023</t>
  </si>
  <si>
    <t>25.06.2023</t>
  </si>
  <si>
    <t>01.07.2023</t>
  </si>
  <si>
    <t>04.2023</t>
  </si>
  <si>
    <t>20.04.2023</t>
  </si>
  <si>
    <t>03.01.2023</t>
  </si>
  <si>
    <t>12.2025</t>
  </si>
  <si>
    <t>20.01.2023</t>
  </si>
  <si>
    <t>01.02.2023</t>
  </si>
  <si>
    <t>01.2024</t>
  </si>
  <si>
    <t>04.07.2023</t>
  </si>
  <si>
    <t>25.04.2023</t>
  </si>
  <si>
    <t>01.05.2023</t>
  </si>
  <si>
    <t>25.02.2023</t>
  </si>
  <si>
    <t>01.03.2023</t>
  </si>
  <si>
    <t>03.2023</t>
  </si>
  <si>
    <t>02.2024</t>
  </si>
  <si>
    <t>25.08.2023</t>
  </si>
  <si>
    <t>01.09.2023</t>
  </si>
  <si>
    <t>09.2023</t>
  </si>
  <si>
    <t>10.2023</t>
  </si>
  <si>
    <t>10.10.2023</t>
  </si>
  <si>
    <t>11.2023</t>
  </si>
  <si>
    <t>25.03.2023</t>
  </si>
  <si>
    <t>01.04.2023</t>
  </si>
  <si>
    <t>25.01.2023</t>
  </si>
  <si>
    <t>05.2024</t>
  </si>
  <si>
    <t>Приобретение оргтехники (2023)</t>
  </si>
  <si>
    <t>50.01.0097</t>
  </si>
  <si>
    <t>50.01.0098</t>
  </si>
  <si>
    <t>Приобретение электродвигателя с насосом</t>
  </si>
  <si>
    <t>Приобретение и монтаж воздушного компрессора</t>
  </si>
  <si>
    <t>Приобретение панелей термоконтроля генераторов</t>
  </si>
  <si>
    <t>Приобретение вспомогательного инструмента и оснастки в 2023 году</t>
  </si>
  <si>
    <t>Приобретение и замена подпятника генератора</t>
  </si>
  <si>
    <t>370.23.00035</t>
  </si>
  <si>
    <t>370.23.00036</t>
  </si>
  <si>
    <t>01.2025</t>
  </si>
  <si>
    <t>Реабилитация полюсов ротора генератора №3</t>
  </si>
  <si>
    <t>25.07.2023</t>
  </si>
  <si>
    <t>01.08.2023</t>
  </si>
  <si>
    <t>370.23.00037</t>
  </si>
  <si>
    <t>ООО «Wissol Petroleum Georgia»</t>
  </si>
  <si>
    <t>Аудиторские услуги (Надзорный Аудит экологической безопасности)</t>
  </si>
  <si>
    <t>компл</t>
  </si>
  <si>
    <t>Тестирование системы автоматического пожаротушения силовых блочных трансформаторов 110 кВ.</t>
  </si>
  <si>
    <t>ООО «ЭЛ+»</t>
  </si>
  <si>
    <t>370.23.00038</t>
  </si>
  <si>
    <t>Услуги по замене троса на водоприемнике</t>
  </si>
  <si>
    <t>Проверка прочности бетона зданий и сооружений и деривационного подземного тоннеля</t>
  </si>
  <si>
    <t>370.23.00039</t>
  </si>
  <si>
    <t>370.23.00040</t>
  </si>
  <si>
    <t>ИТОГО  лоты ГКПЗ планируемого года: 40</t>
  </si>
  <si>
    <r>
      <t xml:space="preserve">Итого за I квартал: (по дате объявления) </t>
    </r>
    <r>
      <rPr>
        <b/>
        <sz val="12"/>
        <rFont val="Times New Roman"/>
        <family val="1"/>
        <charset val="204"/>
      </rPr>
      <t>26</t>
    </r>
  </si>
  <si>
    <t>Итого за II квартал: 35</t>
  </si>
  <si>
    <t>Итого за III квартал: 39</t>
  </si>
  <si>
    <t>Итого за IV квартал: 40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</si>
  <si>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26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</si>
  <si>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35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</si>
  <si>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39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</si>
  <si>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40</t>
    </r>
  </si>
  <si>
    <r>
      <t xml:space="preserve">Количество лотов </t>
    </r>
    <r>
      <rPr>
        <b/>
        <u/>
        <sz val="12"/>
        <rFont val="Times New Roman"/>
        <family val="1"/>
        <charset val="204"/>
      </rPr>
      <t>40</t>
    </r>
  </si>
  <si>
    <t>09.2024</t>
  </si>
  <si>
    <t>ФБП ДЗО-5                                                                                     Материалы на охрану труда и технику безопасности</t>
  </si>
  <si>
    <t>50.01.0094</t>
  </si>
  <si>
    <t>50.01.0095</t>
  </si>
  <si>
    <t>50.01.0096</t>
  </si>
  <si>
    <t>50.01.0100</t>
  </si>
  <si>
    <t>50.01.0085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</si>
</sst>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\ _L_a_r_i_-;\-* #,##0\ _L_a_r_i_-;_-* &quot;-&quot;\ _L_a_r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31">
    <xf numFmtId="0" fontId="0" fillId="0" borderId="0" xfId="0"/>
    <xf numFmtId="0" fontId="6" fillId="0" borderId="0" xfId="1" applyFont="1" applyAlignme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20" xfId="0" applyFont="1" applyBorder="1" applyAlignment="1"/>
    <xf numFmtId="0" fontId="7" fillId="0" borderId="0" xfId="0" applyFont="1" applyFill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/>
    <xf numFmtId="49" fontId="8" fillId="0" borderId="0" xfId="0" applyNumberFormat="1" applyFont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12" fillId="0" borderId="21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4" fontId="12" fillId="0" borderId="53" xfId="0" applyNumberFormat="1" applyFont="1" applyFill="1" applyBorder="1" applyAlignment="1">
      <alignment horizontal="right" vertical="center" wrapText="1" indent="1"/>
    </xf>
    <xf numFmtId="4" fontId="8" fillId="0" borderId="24" xfId="0" applyNumberFormat="1" applyFont="1" applyBorder="1" applyAlignment="1"/>
    <xf numFmtId="4" fontId="8" fillId="0" borderId="4" xfId="0" applyNumberFormat="1" applyFont="1" applyBorder="1" applyAlignment="1"/>
    <xf numFmtId="4" fontId="8" fillId="0" borderId="25" xfId="0" applyNumberFormat="1" applyFont="1" applyBorder="1" applyAlignment="1"/>
    <xf numFmtId="4" fontId="12" fillId="0" borderId="24" xfId="0" applyNumberFormat="1" applyFont="1" applyFill="1" applyBorder="1" applyAlignment="1">
      <alignment horizontal="right" vertical="center" wrapText="1" indent="1"/>
    </xf>
    <xf numFmtId="4" fontId="12" fillId="0" borderId="26" xfId="0" applyNumberFormat="1" applyFont="1" applyFill="1" applyBorder="1" applyAlignment="1">
      <alignment horizontal="right" vertical="center" wrapText="1" indent="1"/>
    </xf>
    <xf numFmtId="4" fontId="8" fillId="0" borderId="11" xfId="0" applyNumberFormat="1" applyFont="1" applyBorder="1" applyAlignment="1"/>
    <xf numFmtId="4" fontId="8" fillId="0" borderId="10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/>
    <xf numFmtId="4" fontId="7" fillId="0" borderId="21" xfId="0" applyNumberFormat="1" applyFont="1" applyBorder="1" applyAlignment="1"/>
    <xf numFmtId="4" fontId="7" fillId="0" borderId="24" xfId="0" applyNumberFormat="1" applyFont="1" applyBorder="1" applyAlignment="1"/>
    <xf numFmtId="4" fontId="8" fillId="0" borderId="26" xfId="0" applyNumberFormat="1" applyFont="1" applyBorder="1" applyAlignment="1"/>
    <xf numFmtId="4" fontId="7" fillId="0" borderId="6" xfId="0" applyNumberFormat="1" applyFont="1" applyBorder="1" applyAlignment="1"/>
    <xf numFmtId="4" fontId="8" fillId="0" borderId="18" xfId="0" applyNumberFormat="1" applyFont="1" applyBorder="1" applyAlignment="1">
      <alignment horizontal="center"/>
    </xf>
    <xf numFmtId="4" fontId="7" fillId="0" borderId="1" xfId="0" applyNumberFormat="1" applyFont="1" applyBorder="1" applyAlignment="1"/>
    <xf numFmtId="4" fontId="7" fillId="0" borderId="15" xfId="0" applyNumberFormat="1" applyFont="1" applyBorder="1" applyAlignment="1"/>
    <xf numFmtId="4" fontId="8" fillId="0" borderId="1" xfId="0" applyNumberFormat="1" applyFont="1" applyBorder="1" applyAlignment="1"/>
    <xf numFmtId="4" fontId="8" fillId="0" borderId="46" xfId="0" applyNumberFormat="1" applyFont="1" applyBorder="1" applyAlignment="1"/>
    <xf numFmtId="0" fontId="7" fillId="3" borderId="1" xfId="0" applyFont="1" applyFill="1" applyBorder="1" applyAlignment="1">
      <alignment vertical="center"/>
    </xf>
    <xf numFmtId="4" fontId="7" fillId="0" borderId="7" xfId="0" applyNumberFormat="1" applyFont="1" applyBorder="1" applyAlignment="1">
      <alignment horizontal="center"/>
    </xf>
    <xf numFmtId="4" fontId="12" fillId="0" borderId="13" xfId="0" applyNumberFormat="1" applyFont="1" applyFill="1" applyBorder="1" applyAlignment="1">
      <alignment horizontal="right" vertical="center" wrapText="1" indent="1"/>
    </xf>
    <xf numFmtId="0" fontId="7" fillId="3" borderId="21" xfId="0" applyFont="1" applyFill="1" applyBorder="1" applyAlignment="1">
      <alignment vertical="center"/>
    </xf>
    <xf numFmtId="4" fontId="8" fillId="0" borderId="55" xfId="0" applyNumberFormat="1" applyFont="1" applyBorder="1" applyAlignment="1"/>
    <xf numFmtId="0" fontId="7" fillId="3" borderId="41" xfId="0" applyFont="1" applyFill="1" applyBorder="1" applyAlignment="1">
      <alignment horizontal="left" vertical="center"/>
    </xf>
    <xf numFmtId="4" fontId="7" fillId="0" borderId="54" xfId="0" applyNumberFormat="1" applyFont="1" applyBorder="1" applyAlignment="1">
      <alignment horizontal="center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4" xfId="0" applyNumberFormat="1" applyFont="1" applyBorder="1" applyAlignment="1"/>
    <xf numFmtId="4" fontId="8" fillId="0" borderId="39" xfId="0" applyNumberFormat="1" applyFont="1" applyBorder="1" applyAlignment="1"/>
    <xf numFmtId="0" fontId="7" fillId="3" borderId="2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4" fontId="8" fillId="0" borderId="41" xfId="0" applyNumberFormat="1" applyFont="1" applyBorder="1" applyAlignment="1"/>
    <xf numFmtId="4" fontId="8" fillId="0" borderId="49" xfId="0" applyNumberFormat="1" applyFont="1" applyBorder="1" applyAlignment="1"/>
    <xf numFmtId="4" fontId="8" fillId="0" borderId="51" xfId="0" applyNumberFormat="1" applyFont="1" applyBorder="1" applyAlignment="1"/>
    <xf numFmtId="4" fontId="7" fillId="0" borderId="41" xfId="0" applyNumberFormat="1" applyFont="1" applyBorder="1" applyAlignment="1"/>
    <xf numFmtId="4" fontId="7" fillId="0" borderId="54" xfId="0" applyNumberFormat="1" applyFont="1" applyBorder="1" applyAlignment="1"/>
    <xf numFmtId="4" fontId="12" fillId="0" borderId="9" xfId="0" applyNumberFormat="1" applyFont="1" applyFill="1" applyBorder="1" applyAlignment="1">
      <alignment horizontal="right" vertical="center" wrapText="1" indent="1"/>
    </xf>
    <xf numFmtId="0" fontId="7" fillId="0" borderId="15" xfId="0" applyFont="1" applyFill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43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55" xfId="0" applyNumberFormat="1" applyFont="1" applyBorder="1" applyAlignment="1"/>
    <xf numFmtId="4" fontId="12" fillId="0" borderId="22" xfId="0" applyNumberFormat="1" applyFont="1" applyFill="1" applyBorder="1" applyAlignment="1">
      <alignment horizontal="right" vertical="center" wrapText="1" indent="1"/>
    </xf>
    <xf numFmtId="4" fontId="12" fillId="0" borderId="60" xfId="0" applyNumberFormat="1" applyFont="1" applyFill="1" applyBorder="1" applyAlignment="1">
      <alignment horizontal="right" vertical="center" wrapText="1" indent="1"/>
    </xf>
    <xf numFmtId="0" fontId="7" fillId="3" borderId="2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4" fontId="7" fillId="0" borderId="49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horizontal="center" vertical="center"/>
    </xf>
    <xf numFmtId="0" fontId="7" fillId="3" borderId="6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horizontal="right" vertical="center" wrapText="1" indent="1"/>
    </xf>
    <xf numFmtId="4" fontId="11" fillId="0" borderId="15" xfId="0" applyNumberFormat="1" applyFont="1" applyFill="1" applyBorder="1" applyAlignment="1">
      <alignment horizontal="right" vertical="center" wrapText="1" indent="1"/>
    </xf>
    <xf numFmtId="4" fontId="11" fillId="0" borderId="16" xfId="0" applyNumberFormat="1" applyFont="1" applyFill="1" applyBorder="1" applyAlignment="1">
      <alignment horizontal="right" vertical="center" wrapText="1" indent="1"/>
    </xf>
    <xf numFmtId="0" fontId="7" fillId="3" borderId="30" xfId="0" applyFont="1" applyFill="1" applyBorder="1" applyAlignment="1">
      <alignment horizontal="left" vertical="center"/>
    </xf>
    <xf numFmtId="0" fontId="7" fillId="3" borderId="30" xfId="0" applyFont="1" applyFill="1" applyBorder="1" applyAlignment="1"/>
    <xf numFmtId="0" fontId="7" fillId="3" borderId="32" xfId="0" applyFont="1" applyFill="1" applyBorder="1" applyAlignment="1"/>
    <xf numFmtId="0" fontId="7" fillId="3" borderId="57" xfId="0" applyFont="1" applyFill="1" applyBorder="1" applyAlignment="1"/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43" xfId="1" applyNumberFormat="1" applyFont="1" applyFill="1" applyBorder="1" applyAlignment="1">
      <alignment horizontal="center" vertical="center"/>
    </xf>
    <xf numFmtId="49" fontId="11" fillId="0" borderId="64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wrapText="1"/>
    </xf>
    <xf numFmtId="0" fontId="8" fillId="0" borderId="6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43" fontId="8" fillId="0" borderId="1" xfId="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48" xfId="0" applyFont="1" applyBorder="1" applyAlignment="1">
      <alignment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37" xfId="1" applyNumberFormat="1" applyFont="1" applyFill="1" applyBorder="1" applyAlignment="1">
      <alignment horizontal="center" vertical="center"/>
    </xf>
    <xf numFmtId="49" fontId="11" fillId="0" borderId="54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/>
    <xf numFmtId="49" fontId="11" fillId="0" borderId="4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5" fillId="0" borderId="0" xfId="0" applyFont="1"/>
    <xf numFmtId="4" fontId="11" fillId="0" borderId="1" xfId="0" applyNumberFormat="1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6" fillId="0" borderId="0" xfId="0" applyFont="1"/>
    <xf numFmtId="4" fontId="12" fillId="0" borderId="53" xfId="0" applyNumberFormat="1" applyFont="1" applyFill="1" applyBorder="1" applyAlignment="1">
      <alignment horizontal="right" vertical="center" wrapText="1" indent="1"/>
    </xf>
    <xf numFmtId="0" fontId="7" fillId="3" borderId="53" xfId="0" applyFont="1" applyFill="1" applyBorder="1" applyAlignment="1">
      <alignment vertical="center" wrapText="1"/>
    </xf>
    <xf numFmtId="0" fontId="8" fillId="0" borderId="19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wrapText="1"/>
    </xf>
    <xf numFmtId="1" fontId="8" fillId="0" borderId="2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1" fillId="0" borderId="40" xfId="0" applyNumberFormat="1" applyFont="1" applyFill="1" applyBorder="1" applyAlignment="1">
      <alignment horizontal="right" vertical="center" wrapText="1" indent="1"/>
    </xf>
    <xf numFmtId="4" fontId="11" fillId="0" borderId="50" xfId="0" applyNumberFormat="1" applyFont="1" applyFill="1" applyBorder="1" applyAlignment="1">
      <alignment horizontal="right" vertical="center" wrapText="1" indent="1"/>
    </xf>
    <xf numFmtId="49" fontId="11" fillId="0" borderId="2" xfId="1" applyNumberFormat="1" applyFont="1" applyFill="1" applyBorder="1" applyAlignment="1">
      <alignment horizontal="center" vertical="center"/>
    </xf>
    <xf numFmtId="1" fontId="8" fillId="0" borderId="62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2" fontId="11" fillId="0" borderId="19" xfId="0" applyNumberFormat="1" applyFont="1" applyFill="1" applyBorder="1" applyAlignment="1">
      <alignment horizontal="right" vertical="center" wrapText="1"/>
    </xf>
    <xf numFmtId="0" fontId="11" fillId="0" borderId="19" xfId="5" applyFont="1" applyFill="1" applyBorder="1" applyAlignment="1">
      <alignment horizontal="center" vertical="center" wrapText="1"/>
    </xf>
    <xf numFmtId="4" fontId="11" fillId="0" borderId="58" xfId="0" applyNumberFormat="1" applyFont="1" applyFill="1" applyBorder="1" applyAlignment="1">
      <alignment horizontal="right" vertical="center" wrapText="1" indent="1"/>
    </xf>
    <xf numFmtId="4" fontId="11" fillId="0" borderId="19" xfId="0" applyNumberFormat="1" applyFont="1" applyFill="1" applyBorder="1" applyAlignment="1">
      <alignment horizontal="right" vertical="center" wrapText="1" indent="1"/>
    </xf>
    <xf numFmtId="4" fontId="11" fillId="0" borderId="36" xfId="0" applyNumberFormat="1" applyFont="1" applyFill="1" applyBorder="1" applyAlignment="1">
      <alignment horizontal="right" vertical="center" wrapText="1" indent="1"/>
    </xf>
    <xf numFmtId="4" fontId="11" fillId="0" borderId="44" xfId="0" applyNumberFormat="1" applyFont="1" applyFill="1" applyBorder="1" applyAlignment="1">
      <alignment horizontal="right" vertical="center" wrapText="1" indent="1"/>
    </xf>
    <xf numFmtId="4" fontId="11" fillId="0" borderId="42" xfId="0" applyNumberFormat="1" applyFont="1" applyFill="1" applyBorder="1" applyAlignment="1">
      <alignment horizontal="right" vertical="center" wrapText="1" indent="1"/>
    </xf>
    <xf numFmtId="4" fontId="11" fillId="0" borderId="49" xfId="0" applyNumberFormat="1" applyFont="1" applyFill="1" applyBorder="1" applyAlignment="1">
      <alignment horizontal="right" vertical="center" wrapText="1" indent="1"/>
    </xf>
    <xf numFmtId="49" fontId="11" fillId="0" borderId="47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wrapText="1"/>
    </xf>
    <xf numFmtId="1" fontId="8" fillId="0" borderId="47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wrapText="1"/>
    </xf>
    <xf numFmtId="0" fontId="8" fillId="0" borderId="40" xfId="0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wrapText="1"/>
    </xf>
    <xf numFmtId="0" fontId="8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wrapText="1"/>
    </xf>
    <xf numFmtId="0" fontId="8" fillId="0" borderId="18" xfId="0" applyFont="1" applyBorder="1" applyAlignment="1">
      <alignment wrapText="1"/>
    </xf>
    <xf numFmtId="4" fontId="8" fillId="0" borderId="53" xfId="0" applyNumberFormat="1" applyFont="1" applyBorder="1" applyAlignment="1"/>
    <xf numFmtId="4" fontId="8" fillId="0" borderId="2" xfId="0" applyNumberFormat="1" applyFont="1" applyBorder="1" applyAlignment="1"/>
    <xf numFmtId="4" fontId="8" fillId="0" borderId="48" xfId="0" applyNumberFormat="1" applyFont="1" applyBorder="1" applyAlignment="1">
      <alignment horizontal="center"/>
    </xf>
    <xf numFmtId="4" fontId="7" fillId="0" borderId="42" xfId="0" applyNumberFormat="1" applyFont="1" applyBorder="1" applyAlignment="1"/>
    <xf numFmtId="4" fontId="7" fillId="0" borderId="49" xfId="0" applyNumberFormat="1" applyFont="1" applyBorder="1" applyAlignment="1">
      <alignment horizontal="center"/>
    </xf>
    <xf numFmtId="0" fontId="7" fillId="3" borderId="21" xfId="0" applyFont="1" applyFill="1" applyBorder="1" applyAlignment="1">
      <alignment vertical="center" wrapText="1"/>
    </xf>
    <xf numFmtId="4" fontId="7" fillId="0" borderId="41" xfId="0" applyNumberFormat="1" applyFont="1" applyBorder="1" applyAlignment="1">
      <alignment horizontal="center"/>
    </xf>
    <xf numFmtId="4" fontId="8" fillId="0" borderId="22" xfId="0" applyNumberFormat="1" applyFont="1" applyBorder="1" applyAlignment="1"/>
    <xf numFmtId="4" fontId="8" fillId="0" borderId="23" xfId="0" applyNumberFormat="1" applyFont="1" applyBorder="1" applyAlignment="1"/>
    <xf numFmtId="0" fontId="7" fillId="3" borderId="9" xfId="0" applyFont="1" applyFill="1" applyBorder="1" applyAlignment="1">
      <alignment vertical="center" wrapText="1"/>
    </xf>
    <xf numFmtId="4" fontId="8" fillId="0" borderId="27" xfId="0" applyNumberFormat="1" applyFont="1" applyBorder="1" applyAlignment="1"/>
    <xf numFmtId="4" fontId="8" fillId="0" borderId="28" xfId="0" applyNumberFormat="1" applyFont="1" applyBorder="1" applyAlignment="1"/>
    <xf numFmtId="4" fontId="7" fillId="0" borderId="50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11" fillId="0" borderId="51" xfId="0" applyNumberFormat="1" applyFont="1" applyFill="1" applyBorder="1" applyAlignment="1">
      <alignment horizontal="right" vertical="center" wrapText="1" indent="1"/>
    </xf>
    <xf numFmtId="0" fontId="7" fillId="3" borderId="61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45" xfId="0" applyNumberFormat="1" applyFont="1" applyFill="1" applyBorder="1" applyAlignment="1">
      <alignment horizontal="right" vertical="center" wrapText="1" indent="1"/>
    </xf>
    <xf numFmtId="4" fontId="11" fillId="0" borderId="46" xfId="0" applyNumberFormat="1" applyFont="1" applyFill="1" applyBorder="1" applyAlignment="1">
      <alignment horizontal="right" vertical="center" wrapText="1" indent="1"/>
    </xf>
    <xf numFmtId="1" fontId="8" fillId="0" borderId="63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vertical="center" wrapText="1"/>
    </xf>
    <xf numFmtId="2" fontId="11" fillId="0" borderId="17" xfId="0" applyNumberFormat="1" applyFont="1" applyFill="1" applyBorder="1" applyAlignment="1">
      <alignment horizontal="right" vertical="center" wrapText="1"/>
    </xf>
    <xf numFmtId="0" fontId="11" fillId="0" borderId="17" xfId="5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11" fillId="0" borderId="46" xfId="1" applyNumberFormat="1" applyFont="1" applyFill="1" applyBorder="1" applyAlignment="1">
      <alignment horizontal="center" vertical="center"/>
    </xf>
    <xf numFmtId="49" fontId="11" fillId="0" borderId="63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  <xf numFmtId="0" fontId="15" fillId="0" borderId="51" xfId="0" applyFont="1" applyBorder="1" applyAlignment="1">
      <alignment wrapText="1"/>
    </xf>
    <xf numFmtId="0" fontId="7" fillId="3" borderId="3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 wrapText="1"/>
    </xf>
    <xf numFmtId="4" fontId="7" fillId="0" borderId="18" xfId="0" applyNumberFormat="1" applyFont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vertical="center" wrapText="1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6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/>
    <xf numFmtId="0" fontId="7" fillId="2" borderId="1" xfId="0" applyFont="1" applyFill="1" applyBorder="1" applyAlignment="1"/>
    <xf numFmtId="0" fontId="7" fillId="2" borderId="50" xfId="0" applyFont="1" applyFill="1" applyBorder="1" applyAlignment="1"/>
    <xf numFmtId="0" fontId="7" fillId="2" borderId="45" xfId="0" applyFont="1" applyFill="1" applyBorder="1" applyAlignment="1"/>
    <xf numFmtId="0" fontId="7" fillId="2" borderId="46" xfId="0" applyFont="1" applyFill="1" applyBorder="1" applyAlignment="1"/>
    <xf numFmtId="0" fontId="7" fillId="2" borderId="51" xfId="0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44" xfId="0" applyFont="1" applyFill="1" applyBorder="1" applyAlignment="1"/>
    <xf numFmtId="0" fontId="7" fillId="2" borderId="42" xfId="0" applyFont="1" applyFill="1" applyBorder="1" applyAlignment="1"/>
    <xf numFmtId="0" fontId="7" fillId="2" borderId="49" xfId="0" applyFont="1" applyFill="1" applyBorder="1" applyAlignment="1"/>
    <xf numFmtId="49" fontId="7" fillId="2" borderId="40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2" borderId="50" xfId="0" applyNumberFormat="1" applyFont="1" applyFill="1" applyBorder="1" applyAlignment="1"/>
    <xf numFmtId="0" fontId="9" fillId="2" borderId="40" xfId="4" applyFont="1" applyFill="1" applyBorder="1" applyAlignment="1"/>
    <xf numFmtId="0" fontId="9" fillId="2" borderId="1" xfId="4" applyFont="1" applyFill="1" applyBorder="1" applyAlignment="1"/>
    <xf numFmtId="0" fontId="9" fillId="2" borderId="50" xfId="4" applyFont="1" applyFill="1" applyBorder="1" applyAlignment="1"/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3" borderId="6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0" borderId="25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0" fontId="7" fillId="3" borderId="5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</cellXfs>
  <cellStyles count="10">
    <cellStyle name="Comma" xfId="8" builtinId="3"/>
    <cellStyle name="Comma [0] 2" xfId="6"/>
    <cellStyle name="Comma 2" xfId="2"/>
    <cellStyle name="Hyperlink" xfId="4" builtinId="8"/>
    <cellStyle name="Normal" xfId="0" builtinId="0"/>
    <cellStyle name="Normal 2" xfId="1"/>
    <cellStyle name="Normal 3" xfId="5"/>
    <cellStyle name="Обычный 2" xfId="7"/>
    <cellStyle name="Финансовый 6" xfId="3"/>
    <cellStyle name="Финансовый 6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gulava@khramhesi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tabSelected="1" topLeftCell="A4" zoomScale="70" zoomScaleNormal="70" workbookViewId="0">
      <selection activeCell="Y72" sqref="Y72"/>
    </sheetView>
  </sheetViews>
  <sheetFormatPr defaultColWidth="9.140625" defaultRowHeight="15.75" x14ac:dyDescent="0.25"/>
  <cols>
    <col min="1" max="2" width="6.28515625" style="2" customWidth="1"/>
    <col min="3" max="3" width="11.28515625" style="2" customWidth="1"/>
    <col min="4" max="4" width="14" style="2" customWidth="1"/>
    <col min="5" max="6" width="6.85546875" style="2" customWidth="1"/>
    <col min="7" max="8" width="7.85546875" style="2" customWidth="1"/>
    <col min="9" max="9" width="37.85546875" style="2" customWidth="1"/>
    <col min="10" max="10" width="10.85546875" style="2" customWidth="1"/>
    <col min="11" max="11" width="9" style="2" customWidth="1"/>
    <col min="12" max="12" width="10.5703125" style="2" customWidth="1"/>
    <col min="13" max="13" width="9.140625" style="2"/>
    <col min="14" max="14" width="10.5703125" style="2" customWidth="1"/>
    <col min="15" max="15" width="11.7109375" style="2" customWidth="1"/>
    <col min="16" max="16" width="12.5703125" style="2" customWidth="1"/>
    <col min="17" max="17" width="9.140625" style="2"/>
    <col min="18" max="18" width="10.5703125" style="2" customWidth="1"/>
    <col min="19" max="19" width="20.28515625" style="2" customWidth="1"/>
    <col min="20" max="20" width="9.140625" style="2"/>
    <col min="21" max="24" width="11" style="2" customWidth="1"/>
    <col min="25" max="25" width="16.7109375" style="2" customWidth="1"/>
    <col min="26" max="27" width="14.42578125" style="2" customWidth="1"/>
    <col min="28" max="28" width="14.28515625" style="2" customWidth="1"/>
    <col min="29" max="29" width="9.140625" style="2"/>
    <col min="30" max="30" width="33.140625" style="2" customWidth="1"/>
    <col min="31" max="31" width="10.140625" style="2" customWidth="1"/>
    <col min="32" max="32" width="12.7109375" style="2" customWidth="1"/>
    <col min="33" max="33" width="28.85546875" style="2" customWidth="1"/>
    <col min="34" max="34" width="17.28515625" style="2" customWidth="1"/>
    <col min="35" max="35" width="17.7109375" style="2" customWidth="1"/>
    <col min="36" max="37" width="18.28515625" style="2" customWidth="1"/>
    <col min="38" max="38" width="44.5703125" style="2" customWidth="1"/>
    <col min="39" max="39" width="15.85546875" style="2" customWidth="1"/>
    <col min="40" max="40" width="10.42578125" style="2" customWidth="1"/>
    <col min="41" max="41" width="11.140625" style="2" customWidth="1"/>
    <col min="42" max="42" width="9.7109375" style="2" customWidth="1"/>
    <col min="43" max="43" width="11.140625" style="2" customWidth="1"/>
    <col min="44" max="16384" width="9.140625" style="2"/>
  </cols>
  <sheetData>
    <row r="1" spans="1:43" x14ac:dyDescent="0.25"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3" spans="1:43" x14ac:dyDescent="0.25">
      <c r="A3" s="1"/>
      <c r="B3" s="1"/>
    </row>
    <row r="4" spans="1:43" x14ac:dyDescent="0.25">
      <c r="AG4" s="3"/>
      <c r="AH4" s="3"/>
      <c r="AI4" s="3"/>
      <c r="AJ4" s="3"/>
      <c r="AK4" s="3"/>
      <c r="AL4" s="3"/>
      <c r="AM4" s="3"/>
      <c r="AN4" s="268" t="s">
        <v>29</v>
      </c>
      <c r="AO4" s="268"/>
      <c r="AP4" s="268"/>
      <c r="AQ4" s="268"/>
    </row>
    <row r="5" spans="1:43" x14ac:dyDescent="0.25">
      <c r="AG5" s="4"/>
      <c r="AH5" s="4"/>
      <c r="AI5" s="4"/>
      <c r="AJ5" s="4"/>
      <c r="AK5" s="4"/>
      <c r="AL5" s="4"/>
      <c r="AM5" s="4"/>
      <c r="AN5" s="5"/>
      <c r="AO5" s="5"/>
      <c r="AP5" s="5"/>
      <c r="AQ5" s="5"/>
    </row>
    <row r="6" spans="1:43" x14ac:dyDescent="0.25">
      <c r="I6" s="6"/>
      <c r="J6" s="6"/>
      <c r="AG6" s="4" t="s">
        <v>30</v>
      </c>
      <c r="AH6" s="4"/>
      <c r="AI6" s="4"/>
      <c r="AJ6" s="4"/>
      <c r="AK6" s="4"/>
      <c r="AL6" s="4"/>
      <c r="AM6" s="4"/>
      <c r="AN6" s="7"/>
      <c r="AO6" s="7"/>
      <c r="AP6" s="7"/>
      <c r="AQ6" s="7"/>
    </row>
    <row r="7" spans="1:43" x14ac:dyDescent="0.25">
      <c r="AG7" s="4" t="s">
        <v>30</v>
      </c>
      <c r="AH7" s="4"/>
      <c r="AI7" s="4"/>
      <c r="AJ7" s="4"/>
      <c r="AK7" s="4"/>
      <c r="AL7" s="4"/>
      <c r="AM7" s="4"/>
      <c r="AN7" s="7"/>
      <c r="AO7" s="7"/>
      <c r="AP7" s="7"/>
      <c r="AQ7" s="7"/>
    </row>
    <row r="8" spans="1:43" x14ac:dyDescent="0.25">
      <c r="AG8" s="8"/>
      <c r="AH8" s="8"/>
      <c r="AI8" s="8"/>
      <c r="AJ8" s="8"/>
      <c r="AK8" s="8"/>
      <c r="AL8" s="8"/>
      <c r="AM8" s="8"/>
      <c r="AN8" s="269" t="s">
        <v>63</v>
      </c>
      <c r="AO8" s="269"/>
      <c r="AP8" s="269"/>
      <c r="AQ8" s="269"/>
    </row>
    <row r="9" spans="1:43" ht="18" customHeight="1" thickBot="1" x14ac:dyDescent="0.3">
      <c r="B9" s="270" t="s">
        <v>158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</row>
    <row r="10" spans="1:43" x14ac:dyDescent="0.25">
      <c r="A10" s="271" t="s">
        <v>20</v>
      </c>
      <c r="B10" s="272"/>
      <c r="C10" s="272"/>
      <c r="D10" s="272"/>
      <c r="E10" s="272"/>
      <c r="F10" s="272"/>
      <c r="G10" s="272"/>
      <c r="H10" s="273"/>
      <c r="I10" s="9"/>
      <c r="J10" s="36"/>
    </row>
    <row r="11" spans="1:43" x14ac:dyDescent="0.25">
      <c r="A11" s="262" t="s">
        <v>21</v>
      </c>
      <c r="B11" s="263"/>
      <c r="C11" s="263"/>
      <c r="D11" s="263"/>
      <c r="E11" s="263"/>
      <c r="F11" s="263"/>
      <c r="G11" s="263"/>
      <c r="H11" s="264"/>
      <c r="I11" s="9"/>
      <c r="J11" s="36"/>
    </row>
    <row r="12" spans="1:43" x14ac:dyDescent="0.25">
      <c r="A12" s="274" t="s">
        <v>33</v>
      </c>
      <c r="B12" s="275"/>
      <c r="C12" s="275"/>
      <c r="D12" s="275"/>
      <c r="E12" s="275"/>
      <c r="F12" s="275"/>
      <c r="G12" s="275"/>
      <c r="H12" s="276"/>
      <c r="I12" s="9" t="s">
        <v>30</v>
      </c>
      <c r="J12" s="36"/>
    </row>
    <row r="13" spans="1:43" x14ac:dyDescent="0.25">
      <c r="A13" s="277" t="s">
        <v>22</v>
      </c>
      <c r="B13" s="278"/>
      <c r="C13" s="278"/>
      <c r="D13" s="278"/>
      <c r="E13" s="278"/>
      <c r="F13" s="278"/>
      <c r="G13" s="278"/>
      <c r="H13" s="279"/>
      <c r="I13" s="9"/>
      <c r="J13" s="36"/>
    </row>
    <row r="14" spans="1:43" x14ac:dyDescent="0.25">
      <c r="A14" s="262" t="s">
        <v>32</v>
      </c>
      <c r="B14" s="263"/>
      <c r="C14" s="263"/>
      <c r="D14" s="263"/>
      <c r="E14" s="263"/>
      <c r="F14" s="263"/>
      <c r="G14" s="263"/>
      <c r="H14" s="264"/>
      <c r="I14" s="9"/>
      <c r="J14" s="36"/>
    </row>
    <row r="15" spans="1:43" x14ac:dyDescent="0.25">
      <c r="A15" s="262" t="s">
        <v>0</v>
      </c>
      <c r="B15" s="263"/>
      <c r="C15" s="263"/>
      <c r="D15" s="263"/>
      <c r="E15" s="263"/>
      <c r="F15" s="263"/>
      <c r="G15" s="263"/>
      <c r="H15" s="264"/>
      <c r="I15" s="9"/>
      <c r="J15" s="36"/>
    </row>
    <row r="16" spans="1:43" x14ac:dyDescent="0.25">
      <c r="A16" s="262" t="s">
        <v>1</v>
      </c>
      <c r="B16" s="263"/>
      <c r="C16" s="263"/>
      <c r="D16" s="263"/>
      <c r="E16" s="263"/>
      <c r="F16" s="263"/>
      <c r="G16" s="263"/>
      <c r="H16" s="264"/>
      <c r="I16" s="10"/>
      <c r="J16" s="10"/>
    </row>
    <row r="17" spans="1:43" x14ac:dyDescent="0.25">
      <c r="A17" s="262" t="s">
        <v>18</v>
      </c>
      <c r="B17" s="263"/>
      <c r="C17" s="263"/>
      <c r="D17" s="263"/>
      <c r="E17" s="263"/>
      <c r="F17" s="263"/>
      <c r="G17" s="263"/>
      <c r="H17" s="264"/>
      <c r="I17" s="9"/>
      <c r="J17" s="36"/>
    </row>
    <row r="18" spans="1:43" ht="16.5" thickBot="1" x14ac:dyDescent="0.3">
      <c r="A18" s="265" t="s">
        <v>149</v>
      </c>
      <c r="B18" s="266"/>
      <c r="C18" s="266"/>
      <c r="D18" s="266"/>
      <c r="E18" s="266"/>
      <c r="F18" s="266"/>
      <c r="G18" s="266"/>
      <c r="H18" s="267"/>
      <c r="I18" s="9"/>
      <c r="J18" s="36"/>
    </row>
    <row r="19" spans="1:43" ht="16.5" thickBot="1" x14ac:dyDescent="0.3"/>
    <row r="20" spans="1:43" ht="24.75" customHeight="1" x14ac:dyDescent="0.25">
      <c r="A20" s="237" t="s">
        <v>47</v>
      </c>
      <c r="B20" s="241" t="s">
        <v>2</v>
      </c>
      <c r="C20" s="241" t="s">
        <v>3</v>
      </c>
      <c r="D20" s="241" t="s">
        <v>4</v>
      </c>
      <c r="E20" s="239" t="s">
        <v>5</v>
      </c>
      <c r="F20" s="239" t="s">
        <v>6</v>
      </c>
      <c r="G20" s="239" t="s">
        <v>55</v>
      </c>
      <c r="H20" s="239" t="s">
        <v>7</v>
      </c>
      <c r="I20" s="239" t="s">
        <v>8</v>
      </c>
      <c r="J20" s="239" t="s">
        <v>69</v>
      </c>
      <c r="K20" s="280" t="s">
        <v>9</v>
      </c>
      <c r="L20" s="254"/>
      <c r="M20" s="239" t="s">
        <v>10</v>
      </c>
      <c r="N20" s="280" t="s">
        <v>70</v>
      </c>
      <c r="O20" s="254"/>
      <c r="P20" s="239" t="s">
        <v>11</v>
      </c>
      <c r="Q20" s="254" t="s">
        <v>12</v>
      </c>
      <c r="R20" s="254" t="s">
        <v>72</v>
      </c>
      <c r="S20" s="239" t="s">
        <v>73</v>
      </c>
      <c r="T20" s="239" t="s">
        <v>13</v>
      </c>
      <c r="U20" s="239" t="s">
        <v>44</v>
      </c>
      <c r="V20" s="239" t="s">
        <v>74</v>
      </c>
      <c r="W20" s="239" t="s">
        <v>75</v>
      </c>
      <c r="X20" s="239" t="s">
        <v>76</v>
      </c>
      <c r="Y20" s="239" t="s">
        <v>48</v>
      </c>
      <c r="Z20" s="280" t="s">
        <v>77</v>
      </c>
      <c r="AA20" s="281"/>
      <c r="AB20" s="281"/>
      <c r="AC20" s="239" t="s">
        <v>45</v>
      </c>
      <c r="AD20" s="239" t="s">
        <v>81</v>
      </c>
      <c r="AE20" s="239" t="s">
        <v>46</v>
      </c>
      <c r="AF20" s="239" t="s">
        <v>14</v>
      </c>
      <c r="AG20" s="239" t="s">
        <v>15</v>
      </c>
      <c r="AH20" s="239" t="s">
        <v>82</v>
      </c>
      <c r="AI20" s="239" t="s">
        <v>56</v>
      </c>
      <c r="AJ20" s="239" t="s">
        <v>31</v>
      </c>
      <c r="AK20" s="239" t="s">
        <v>83</v>
      </c>
      <c r="AL20" s="239" t="s">
        <v>57</v>
      </c>
      <c r="AM20" s="239" t="s">
        <v>84</v>
      </c>
      <c r="AN20" s="280" t="s">
        <v>58</v>
      </c>
      <c r="AO20" s="281"/>
      <c r="AP20" s="281"/>
      <c r="AQ20" s="282"/>
    </row>
    <row r="21" spans="1:43" ht="24.75" customHeight="1" x14ac:dyDescent="0.25">
      <c r="A21" s="238"/>
      <c r="B21" s="242"/>
      <c r="C21" s="242"/>
      <c r="D21" s="242"/>
      <c r="E21" s="240"/>
      <c r="F21" s="240"/>
      <c r="G21" s="240"/>
      <c r="H21" s="240"/>
      <c r="I21" s="240"/>
      <c r="J21" s="240"/>
      <c r="K21" s="283"/>
      <c r="L21" s="255"/>
      <c r="M21" s="240"/>
      <c r="N21" s="283"/>
      <c r="O21" s="255"/>
      <c r="P21" s="240"/>
      <c r="Q21" s="255"/>
      <c r="R21" s="255"/>
      <c r="S21" s="240"/>
      <c r="T21" s="240"/>
      <c r="U21" s="240"/>
      <c r="V21" s="240"/>
      <c r="W21" s="240"/>
      <c r="X21" s="240"/>
      <c r="Y21" s="240"/>
      <c r="Z21" s="283"/>
      <c r="AA21" s="284"/>
      <c r="AB21" s="284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83"/>
      <c r="AO21" s="284"/>
      <c r="AP21" s="284"/>
      <c r="AQ21" s="285"/>
    </row>
    <row r="22" spans="1:43" ht="24.75" customHeight="1" thickBot="1" x14ac:dyDescent="0.3">
      <c r="A22" s="238"/>
      <c r="B22" s="242"/>
      <c r="C22" s="242"/>
      <c r="D22" s="242"/>
      <c r="E22" s="240"/>
      <c r="F22" s="240"/>
      <c r="G22" s="240"/>
      <c r="H22" s="240"/>
      <c r="I22" s="240"/>
      <c r="J22" s="240"/>
      <c r="K22" s="290"/>
      <c r="L22" s="292"/>
      <c r="M22" s="240"/>
      <c r="N22" s="290"/>
      <c r="O22" s="292"/>
      <c r="P22" s="240"/>
      <c r="Q22" s="255"/>
      <c r="R22" s="255"/>
      <c r="S22" s="240"/>
      <c r="T22" s="240"/>
      <c r="U22" s="240"/>
      <c r="V22" s="240"/>
      <c r="W22" s="240"/>
      <c r="X22" s="240"/>
      <c r="Y22" s="240"/>
      <c r="Z22" s="290"/>
      <c r="AA22" s="291"/>
      <c r="AB22" s="291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86"/>
      <c r="AO22" s="287"/>
      <c r="AP22" s="287"/>
      <c r="AQ22" s="288"/>
    </row>
    <row r="23" spans="1:43" ht="24.75" customHeight="1" x14ac:dyDescent="0.25">
      <c r="A23" s="238"/>
      <c r="B23" s="242"/>
      <c r="C23" s="242"/>
      <c r="D23" s="242"/>
      <c r="E23" s="240"/>
      <c r="F23" s="240"/>
      <c r="G23" s="240"/>
      <c r="H23" s="240"/>
      <c r="I23" s="240"/>
      <c r="J23" s="240"/>
      <c r="K23" s="289" t="s">
        <v>16</v>
      </c>
      <c r="L23" s="289" t="s">
        <v>17</v>
      </c>
      <c r="M23" s="240"/>
      <c r="N23" s="289" t="s">
        <v>71</v>
      </c>
      <c r="O23" s="289" t="s">
        <v>17</v>
      </c>
      <c r="P23" s="240"/>
      <c r="Q23" s="255"/>
      <c r="R23" s="255"/>
      <c r="S23" s="240"/>
      <c r="T23" s="240"/>
      <c r="U23" s="240"/>
      <c r="V23" s="240"/>
      <c r="W23" s="240"/>
      <c r="X23" s="240"/>
      <c r="Y23" s="240"/>
      <c r="Z23" s="246" t="s">
        <v>78</v>
      </c>
      <c r="AA23" s="246" t="s">
        <v>79</v>
      </c>
      <c r="AB23" s="246" t="s">
        <v>80</v>
      </c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39" t="s">
        <v>59</v>
      </c>
      <c r="AO23" s="239" t="s">
        <v>60</v>
      </c>
      <c r="AP23" s="239" t="s">
        <v>61</v>
      </c>
      <c r="AQ23" s="299" t="s">
        <v>62</v>
      </c>
    </row>
    <row r="24" spans="1:43" ht="24.75" customHeight="1" x14ac:dyDescent="0.25">
      <c r="A24" s="238"/>
      <c r="B24" s="242"/>
      <c r="C24" s="242"/>
      <c r="D24" s="242"/>
      <c r="E24" s="240"/>
      <c r="F24" s="240"/>
      <c r="G24" s="240"/>
      <c r="H24" s="240"/>
      <c r="I24" s="240"/>
      <c r="J24" s="240"/>
      <c r="K24" s="242"/>
      <c r="L24" s="242"/>
      <c r="M24" s="240"/>
      <c r="N24" s="242"/>
      <c r="O24" s="242"/>
      <c r="P24" s="240"/>
      <c r="Q24" s="255"/>
      <c r="R24" s="255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300"/>
    </row>
    <row r="25" spans="1:43" ht="24.75" customHeight="1" x14ac:dyDescent="0.25">
      <c r="A25" s="238"/>
      <c r="B25" s="242"/>
      <c r="C25" s="242"/>
      <c r="D25" s="242"/>
      <c r="E25" s="240"/>
      <c r="F25" s="240"/>
      <c r="G25" s="240"/>
      <c r="H25" s="240"/>
      <c r="I25" s="240"/>
      <c r="J25" s="240"/>
      <c r="K25" s="242"/>
      <c r="L25" s="242"/>
      <c r="M25" s="240"/>
      <c r="N25" s="242"/>
      <c r="O25" s="242"/>
      <c r="P25" s="240"/>
      <c r="Q25" s="255"/>
      <c r="R25" s="255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300"/>
    </row>
    <row r="26" spans="1:43" ht="24.75" customHeight="1" thickBot="1" x14ac:dyDescent="0.3">
      <c r="A26" s="238"/>
      <c r="B26" s="242"/>
      <c r="C26" s="242"/>
      <c r="D26" s="242"/>
      <c r="E26" s="240"/>
      <c r="F26" s="240"/>
      <c r="G26" s="240"/>
      <c r="H26" s="240"/>
      <c r="I26" s="240"/>
      <c r="J26" s="253"/>
      <c r="K26" s="242"/>
      <c r="L26" s="242"/>
      <c r="M26" s="240"/>
      <c r="N26" s="242"/>
      <c r="O26" s="242"/>
      <c r="P26" s="240"/>
      <c r="Q26" s="255"/>
      <c r="R26" s="255"/>
      <c r="S26" s="253"/>
      <c r="T26" s="240"/>
      <c r="U26" s="240"/>
      <c r="V26" s="240"/>
      <c r="W26" s="240"/>
      <c r="X26" s="240"/>
      <c r="Y26" s="253"/>
      <c r="Z26" s="240"/>
      <c r="AA26" s="240"/>
      <c r="AB26" s="240"/>
      <c r="AC26" s="253"/>
      <c r="AD26" s="253"/>
      <c r="AE26" s="240"/>
      <c r="AF26" s="253"/>
      <c r="AG26" s="253"/>
      <c r="AH26" s="253"/>
      <c r="AI26" s="240"/>
      <c r="AJ26" s="240"/>
      <c r="AK26" s="240"/>
      <c r="AL26" s="240"/>
      <c r="AM26" s="240"/>
      <c r="AN26" s="240"/>
      <c r="AO26" s="240"/>
      <c r="AP26" s="240"/>
      <c r="AQ26" s="300"/>
    </row>
    <row r="27" spans="1:43" ht="16.5" thickBot="1" x14ac:dyDescent="0.3">
      <c r="A27" s="11">
        <v>1</v>
      </c>
      <c r="B27" s="11">
        <v>2</v>
      </c>
      <c r="C27" s="12">
        <v>3</v>
      </c>
      <c r="D27" s="12">
        <v>4</v>
      </c>
      <c r="E27" s="12">
        <v>5</v>
      </c>
      <c r="F27" s="12">
        <v>6</v>
      </c>
      <c r="G27" s="12">
        <v>7</v>
      </c>
      <c r="H27" s="12">
        <v>8</v>
      </c>
      <c r="I27" s="13">
        <v>9</v>
      </c>
      <c r="J27" s="13">
        <v>10</v>
      </c>
      <c r="K27" s="13">
        <v>11</v>
      </c>
      <c r="L27" s="13">
        <v>12</v>
      </c>
      <c r="M27" s="13">
        <v>13</v>
      </c>
      <c r="N27" s="13">
        <v>14</v>
      </c>
      <c r="O27" s="13">
        <v>15</v>
      </c>
      <c r="P27" s="13">
        <v>16</v>
      </c>
      <c r="Q27" s="13">
        <v>17</v>
      </c>
      <c r="R27" s="13">
        <v>18</v>
      </c>
      <c r="S27" s="13">
        <v>19</v>
      </c>
      <c r="T27" s="13">
        <v>20</v>
      </c>
      <c r="U27" s="13">
        <v>21</v>
      </c>
      <c r="V27" s="13">
        <v>22</v>
      </c>
      <c r="W27" s="13">
        <v>23</v>
      </c>
      <c r="X27" s="13">
        <v>24</v>
      </c>
      <c r="Y27" s="13">
        <v>25</v>
      </c>
      <c r="Z27" s="13">
        <v>26</v>
      </c>
      <c r="AA27" s="13">
        <v>27</v>
      </c>
      <c r="AB27" s="13">
        <v>28</v>
      </c>
      <c r="AC27" s="13">
        <v>29</v>
      </c>
      <c r="AD27" s="13">
        <v>30</v>
      </c>
      <c r="AE27" s="13">
        <v>31</v>
      </c>
      <c r="AF27" s="13">
        <v>32</v>
      </c>
      <c r="AG27" s="13">
        <v>33</v>
      </c>
      <c r="AH27" s="13">
        <v>34</v>
      </c>
      <c r="AI27" s="13">
        <v>35</v>
      </c>
      <c r="AJ27" s="13">
        <v>36</v>
      </c>
      <c r="AK27" s="13">
        <v>37</v>
      </c>
      <c r="AL27" s="13">
        <v>38</v>
      </c>
      <c r="AM27" s="13">
        <v>39</v>
      </c>
      <c r="AN27" s="13">
        <v>40</v>
      </c>
      <c r="AO27" s="13">
        <v>41</v>
      </c>
      <c r="AP27" s="13">
        <v>42</v>
      </c>
      <c r="AQ27" s="14">
        <v>43</v>
      </c>
    </row>
    <row r="28" spans="1:43" ht="22.5" customHeight="1" x14ac:dyDescent="0.25">
      <c r="A28" s="49" t="s">
        <v>86</v>
      </c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1" t="s">
        <v>298</v>
      </c>
      <c r="AM28" s="60"/>
      <c r="AN28" s="316"/>
      <c r="AO28" s="317"/>
      <c r="AP28" s="317"/>
      <c r="AQ28" s="318"/>
    </row>
    <row r="29" spans="1:43" ht="56.25" customHeight="1" x14ac:dyDescent="0.25">
      <c r="A29" s="16">
        <v>2023</v>
      </c>
      <c r="B29" s="16">
        <v>1</v>
      </c>
      <c r="C29" s="15">
        <v>370</v>
      </c>
      <c r="D29" s="113" t="s">
        <v>105</v>
      </c>
      <c r="E29" s="16"/>
      <c r="F29" s="16"/>
      <c r="G29" s="132">
        <v>1</v>
      </c>
      <c r="H29" s="132" t="s">
        <v>159</v>
      </c>
      <c r="I29" s="133" t="s">
        <v>230</v>
      </c>
      <c r="J29" s="145" t="s">
        <v>95</v>
      </c>
      <c r="K29" s="225">
        <v>876</v>
      </c>
      <c r="L29" s="138" t="s">
        <v>38</v>
      </c>
      <c r="M29" s="152">
        <v>1</v>
      </c>
      <c r="N29" s="132"/>
      <c r="O29" s="147" t="s">
        <v>97</v>
      </c>
      <c r="P29" s="134" t="s">
        <v>20</v>
      </c>
      <c r="Q29" s="132" t="s">
        <v>28</v>
      </c>
      <c r="R29" s="134" t="s">
        <v>19</v>
      </c>
      <c r="S29" s="134"/>
      <c r="T29" s="147" t="s">
        <v>128</v>
      </c>
      <c r="U29" s="135" t="s">
        <v>237</v>
      </c>
      <c r="V29" s="135" t="s">
        <v>236</v>
      </c>
      <c r="W29" s="170" t="s">
        <v>233</v>
      </c>
      <c r="X29" s="170" t="s">
        <v>233</v>
      </c>
      <c r="Y29" s="131">
        <v>100354.59</v>
      </c>
      <c r="Z29" s="18"/>
      <c r="AA29" s="131">
        <f t="shared" ref="AA29:AA68" si="0">Y29</f>
        <v>100354.59</v>
      </c>
      <c r="AB29" s="114"/>
      <c r="AC29" s="147" t="s">
        <v>65</v>
      </c>
      <c r="AD29" s="132" t="s">
        <v>34</v>
      </c>
      <c r="AE29" s="147" t="s">
        <v>49</v>
      </c>
      <c r="AF29" s="135"/>
      <c r="AG29" s="135"/>
      <c r="AH29" s="84"/>
      <c r="AI29" s="85"/>
      <c r="AJ29" s="85"/>
      <c r="AK29" s="111">
        <f>AA29/0.046</f>
        <v>2181621.5217391304</v>
      </c>
      <c r="AL29" s="20"/>
      <c r="AM29" s="20"/>
      <c r="AN29" s="20"/>
      <c r="AO29" s="20"/>
      <c r="AP29" s="20"/>
      <c r="AQ29" s="20"/>
    </row>
    <row r="30" spans="1:43" ht="68.25" customHeight="1" x14ac:dyDescent="0.25">
      <c r="A30" s="113">
        <v>2023</v>
      </c>
      <c r="B30" s="113">
        <v>2</v>
      </c>
      <c r="C30" s="15">
        <v>370</v>
      </c>
      <c r="D30" s="113" t="s">
        <v>105</v>
      </c>
      <c r="E30" s="113"/>
      <c r="F30" s="113"/>
      <c r="G30" s="132">
        <v>2</v>
      </c>
      <c r="H30" s="132" t="s">
        <v>160</v>
      </c>
      <c r="I30" s="133" t="s">
        <v>231</v>
      </c>
      <c r="J30" s="145" t="s">
        <v>95</v>
      </c>
      <c r="K30" s="132">
        <v>876</v>
      </c>
      <c r="L30" s="147" t="s">
        <v>38</v>
      </c>
      <c r="M30" s="152">
        <v>1</v>
      </c>
      <c r="N30" s="132"/>
      <c r="O30" s="147" t="s">
        <v>97</v>
      </c>
      <c r="P30" s="134" t="s">
        <v>20</v>
      </c>
      <c r="Q30" s="132" t="s">
        <v>28</v>
      </c>
      <c r="R30" s="134" t="s">
        <v>19</v>
      </c>
      <c r="S30" s="134"/>
      <c r="T30" s="147" t="s">
        <v>126</v>
      </c>
      <c r="U30" s="135" t="s">
        <v>254</v>
      </c>
      <c r="V30" s="135" t="s">
        <v>255</v>
      </c>
      <c r="W30" s="170" t="s">
        <v>256</v>
      </c>
      <c r="X30" s="170" t="s">
        <v>253</v>
      </c>
      <c r="Y30" s="131">
        <v>317712.96000000002</v>
      </c>
      <c r="Z30" s="18"/>
      <c r="AA30" s="131">
        <v>158856</v>
      </c>
      <c r="AB30" s="115">
        <f>Y30-AA30</f>
        <v>158856.96000000002</v>
      </c>
      <c r="AC30" s="147" t="s">
        <v>65</v>
      </c>
      <c r="AD30" s="132" t="s">
        <v>34</v>
      </c>
      <c r="AE30" s="147" t="s">
        <v>49</v>
      </c>
      <c r="AF30" s="135"/>
      <c r="AG30" s="135"/>
      <c r="AH30" s="84"/>
      <c r="AI30" s="85"/>
      <c r="AJ30" s="85"/>
      <c r="AK30" s="111">
        <f t="shared" ref="AK30:AK68" si="1">AA30/0.046</f>
        <v>3453391.3043478262</v>
      </c>
      <c r="AL30" s="20"/>
      <c r="AM30" s="20"/>
      <c r="AN30" s="20"/>
      <c r="AO30" s="20"/>
      <c r="AP30" s="20"/>
      <c r="AQ30" s="20"/>
    </row>
    <row r="31" spans="1:43" ht="66" customHeight="1" x14ac:dyDescent="0.25">
      <c r="A31" s="113">
        <v>2023</v>
      </c>
      <c r="B31" s="16">
        <v>3</v>
      </c>
      <c r="C31" s="15">
        <v>370</v>
      </c>
      <c r="D31" s="113" t="s">
        <v>105</v>
      </c>
      <c r="E31" s="16"/>
      <c r="F31" s="16"/>
      <c r="G31" s="132">
        <v>3</v>
      </c>
      <c r="H31" s="132" t="s">
        <v>161</v>
      </c>
      <c r="I31" s="137" t="s">
        <v>232</v>
      </c>
      <c r="J31" s="145" t="s">
        <v>95</v>
      </c>
      <c r="K31" s="132">
        <v>876</v>
      </c>
      <c r="L31" s="147" t="s">
        <v>38</v>
      </c>
      <c r="M31" s="152">
        <v>1</v>
      </c>
      <c r="N31" s="132"/>
      <c r="O31" s="147" t="s">
        <v>97</v>
      </c>
      <c r="P31" s="134" t="s">
        <v>20</v>
      </c>
      <c r="Q31" s="132" t="s">
        <v>28</v>
      </c>
      <c r="R31" s="134" t="s">
        <v>19</v>
      </c>
      <c r="S31" s="134"/>
      <c r="T31" s="147" t="s">
        <v>128</v>
      </c>
      <c r="U31" s="135" t="s">
        <v>237</v>
      </c>
      <c r="V31" s="135" t="s">
        <v>236</v>
      </c>
      <c r="W31" s="170" t="s">
        <v>233</v>
      </c>
      <c r="X31" s="170" t="s">
        <v>126</v>
      </c>
      <c r="Y31" s="131">
        <v>188136.31</v>
      </c>
      <c r="Z31" s="18"/>
      <c r="AA31" s="131">
        <f t="shared" si="0"/>
        <v>188136.31</v>
      </c>
      <c r="AB31" s="114"/>
      <c r="AC31" s="147" t="s">
        <v>65</v>
      </c>
      <c r="AD31" s="132" t="s">
        <v>34</v>
      </c>
      <c r="AE31" s="147" t="s">
        <v>49</v>
      </c>
      <c r="AF31" s="135"/>
      <c r="AG31" s="135"/>
      <c r="AH31" s="84"/>
      <c r="AI31" s="85"/>
      <c r="AJ31" s="85"/>
      <c r="AK31" s="111">
        <f t="shared" si="1"/>
        <v>4089919.7826086958</v>
      </c>
      <c r="AL31" s="20"/>
      <c r="AM31" s="20"/>
      <c r="AN31" s="20"/>
      <c r="AO31" s="20"/>
      <c r="AP31" s="20"/>
      <c r="AQ31" s="20"/>
    </row>
    <row r="32" spans="1:43" s="130" customFormat="1" ht="66" customHeight="1" x14ac:dyDescent="0.25">
      <c r="A32" s="132">
        <v>2023</v>
      </c>
      <c r="B32" s="132">
        <v>4</v>
      </c>
      <c r="C32" s="15">
        <v>370</v>
      </c>
      <c r="D32" s="132" t="s">
        <v>105</v>
      </c>
      <c r="E32" s="132"/>
      <c r="F32" s="132"/>
      <c r="G32" s="132">
        <v>4</v>
      </c>
      <c r="H32" s="132" t="s">
        <v>162</v>
      </c>
      <c r="I32" s="137" t="s">
        <v>285</v>
      </c>
      <c r="J32" s="145" t="s">
        <v>95</v>
      </c>
      <c r="K32" s="132">
        <v>876</v>
      </c>
      <c r="L32" s="147" t="s">
        <v>38</v>
      </c>
      <c r="M32" s="152">
        <v>1</v>
      </c>
      <c r="N32" s="132"/>
      <c r="O32" s="147" t="s">
        <v>97</v>
      </c>
      <c r="P32" s="134" t="s">
        <v>20</v>
      </c>
      <c r="Q32" s="132" t="s">
        <v>28</v>
      </c>
      <c r="R32" s="134" t="s">
        <v>19</v>
      </c>
      <c r="S32" s="134"/>
      <c r="T32" s="147" t="s">
        <v>130</v>
      </c>
      <c r="U32" s="135" t="s">
        <v>262</v>
      </c>
      <c r="V32" s="135" t="s">
        <v>245</v>
      </c>
      <c r="W32" s="170" t="s">
        <v>148</v>
      </c>
      <c r="X32" s="170" t="s">
        <v>252</v>
      </c>
      <c r="Y32" s="131">
        <v>90720</v>
      </c>
      <c r="Z32" s="18"/>
      <c r="AA32" s="131">
        <f t="shared" ref="AA32" si="2">Y32</f>
        <v>90720</v>
      </c>
      <c r="AB32" s="114"/>
      <c r="AC32" s="147" t="s">
        <v>65</v>
      </c>
      <c r="AD32" s="132" t="s">
        <v>99</v>
      </c>
      <c r="AE32" s="147" t="s">
        <v>49</v>
      </c>
      <c r="AF32" s="135"/>
      <c r="AG32" s="135"/>
      <c r="AH32" s="84"/>
      <c r="AI32" s="85"/>
      <c r="AJ32" s="85"/>
      <c r="AK32" s="111">
        <f t="shared" ref="AK32" si="3">AA32/0.046</f>
        <v>1972173.9130434783</v>
      </c>
      <c r="AL32" s="20"/>
      <c r="AM32" s="20"/>
      <c r="AN32" s="20"/>
      <c r="AO32" s="20"/>
      <c r="AP32" s="20"/>
      <c r="AQ32" s="20"/>
    </row>
    <row r="33" spans="1:43" s="130" customFormat="1" ht="66" customHeight="1" x14ac:dyDescent="0.25">
      <c r="A33" s="132">
        <v>2023</v>
      </c>
      <c r="B33" s="132">
        <v>5</v>
      </c>
      <c r="C33" s="15">
        <v>370</v>
      </c>
      <c r="D33" s="132" t="s">
        <v>105</v>
      </c>
      <c r="E33" s="132"/>
      <c r="F33" s="132"/>
      <c r="G33" s="132">
        <v>5</v>
      </c>
      <c r="H33" s="132" t="s">
        <v>163</v>
      </c>
      <c r="I33" s="137" t="s">
        <v>286</v>
      </c>
      <c r="J33" s="145" t="s">
        <v>95</v>
      </c>
      <c r="K33" s="132">
        <v>876</v>
      </c>
      <c r="L33" s="147" t="s">
        <v>38</v>
      </c>
      <c r="M33" s="152">
        <v>1</v>
      </c>
      <c r="N33" s="132"/>
      <c r="O33" s="147" t="s">
        <v>97</v>
      </c>
      <c r="P33" s="134" t="s">
        <v>20</v>
      </c>
      <c r="Q33" s="132" t="s">
        <v>28</v>
      </c>
      <c r="R33" s="134" t="s">
        <v>19</v>
      </c>
      <c r="S33" s="134"/>
      <c r="T33" s="147" t="s">
        <v>240</v>
      </c>
      <c r="U33" s="135" t="s">
        <v>248</v>
      </c>
      <c r="V33" s="135" t="s">
        <v>249</v>
      </c>
      <c r="W33" s="170" t="s">
        <v>128</v>
      </c>
      <c r="X33" s="170" t="s">
        <v>233</v>
      </c>
      <c r="Y33" s="131">
        <v>93810</v>
      </c>
      <c r="Z33" s="18"/>
      <c r="AA33" s="131">
        <f t="shared" ref="AA33" si="4">Y33</f>
        <v>93810</v>
      </c>
      <c r="AB33" s="114"/>
      <c r="AC33" s="147" t="s">
        <v>65</v>
      </c>
      <c r="AD33" s="132" t="s">
        <v>99</v>
      </c>
      <c r="AE33" s="147" t="s">
        <v>49</v>
      </c>
      <c r="AF33" s="135"/>
      <c r="AG33" s="135"/>
      <c r="AH33" s="84"/>
      <c r="AI33" s="85"/>
      <c r="AJ33" s="85"/>
      <c r="AK33" s="111">
        <f t="shared" ref="AK33" si="5">AA33/0.046</f>
        <v>2039347.8260869565</v>
      </c>
      <c r="AL33" s="20"/>
      <c r="AM33" s="20"/>
      <c r="AN33" s="20"/>
      <c r="AO33" s="20"/>
      <c r="AP33" s="20"/>
      <c r="AQ33" s="20"/>
    </row>
    <row r="34" spans="1:43" s="130" customFormat="1" ht="66" customHeight="1" x14ac:dyDescent="0.25">
      <c r="A34" s="132">
        <v>2023</v>
      </c>
      <c r="B34" s="132">
        <v>6</v>
      </c>
      <c r="C34" s="15">
        <v>370</v>
      </c>
      <c r="D34" s="132" t="s">
        <v>105</v>
      </c>
      <c r="E34" s="132"/>
      <c r="F34" s="132"/>
      <c r="G34" s="132">
        <v>6</v>
      </c>
      <c r="H34" s="132" t="s">
        <v>164</v>
      </c>
      <c r="I34" s="137" t="s">
        <v>282</v>
      </c>
      <c r="J34" s="133" t="s">
        <v>95</v>
      </c>
      <c r="K34" s="132">
        <v>876</v>
      </c>
      <c r="L34" s="147" t="s">
        <v>38</v>
      </c>
      <c r="M34" s="152">
        <v>1</v>
      </c>
      <c r="N34" s="132"/>
      <c r="O34" s="147" t="s">
        <v>97</v>
      </c>
      <c r="P34" s="134" t="s">
        <v>20</v>
      </c>
      <c r="Q34" s="132" t="s">
        <v>39</v>
      </c>
      <c r="R34" s="134" t="s">
        <v>19</v>
      </c>
      <c r="S34" s="134" t="s">
        <v>283</v>
      </c>
      <c r="T34" s="147" t="s">
        <v>112</v>
      </c>
      <c r="U34" s="135" t="s">
        <v>118</v>
      </c>
      <c r="V34" s="135" t="s">
        <v>118</v>
      </c>
      <c r="W34" s="147" t="s">
        <v>112</v>
      </c>
      <c r="X34" s="170" t="s">
        <v>119</v>
      </c>
      <c r="Y34" s="131">
        <v>26600</v>
      </c>
      <c r="Z34" s="18"/>
      <c r="AA34" s="131">
        <f t="shared" si="0"/>
        <v>26600</v>
      </c>
      <c r="AB34" s="114"/>
      <c r="AC34" s="147" t="s">
        <v>65</v>
      </c>
      <c r="AD34" s="132" t="s">
        <v>99</v>
      </c>
      <c r="AE34" s="147" t="s">
        <v>49</v>
      </c>
      <c r="AF34" s="135"/>
      <c r="AG34" s="135"/>
      <c r="AH34" s="84"/>
      <c r="AI34" s="85"/>
      <c r="AJ34" s="85"/>
      <c r="AK34" s="111">
        <f t="shared" ref="AK34" si="6">AA34/0.046</f>
        <v>578260.86956521741</v>
      </c>
      <c r="AL34" s="20"/>
      <c r="AM34" s="20"/>
      <c r="AN34" s="20"/>
      <c r="AO34" s="20"/>
      <c r="AP34" s="20"/>
      <c r="AQ34" s="20"/>
    </row>
    <row r="35" spans="1:43" ht="66" customHeight="1" x14ac:dyDescent="0.25">
      <c r="A35" s="132">
        <v>2023</v>
      </c>
      <c r="B35" s="132">
        <v>7</v>
      </c>
      <c r="C35" s="15">
        <v>370</v>
      </c>
      <c r="D35" s="113" t="s">
        <v>105</v>
      </c>
      <c r="E35" s="16"/>
      <c r="F35" s="16"/>
      <c r="G35" s="132">
        <v>7</v>
      </c>
      <c r="H35" s="132" t="s">
        <v>165</v>
      </c>
      <c r="I35" s="137" t="s">
        <v>201</v>
      </c>
      <c r="J35" s="145" t="s">
        <v>96</v>
      </c>
      <c r="K35" s="132">
        <v>876</v>
      </c>
      <c r="L35" s="147" t="s">
        <v>38</v>
      </c>
      <c r="M35" s="152">
        <v>1</v>
      </c>
      <c r="N35" s="132"/>
      <c r="O35" s="147" t="s">
        <v>97</v>
      </c>
      <c r="P35" s="134" t="s">
        <v>20</v>
      </c>
      <c r="Q35" s="132" t="s">
        <v>27</v>
      </c>
      <c r="R35" s="134" t="s">
        <v>19</v>
      </c>
      <c r="S35" s="134"/>
      <c r="T35" s="147" t="s">
        <v>240</v>
      </c>
      <c r="U35" s="135" t="s">
        <v>241</v>
      </c>
      <c r="V35" s="135" t="s">
        <v>241</v>
      </c>
      <c r="W35" s="170" t="s">
        <v>240</v>
      </c>
      <c r="X35" s="170" t="s">
        <v>235</v>
      </c>
      <c r="Y35" s="131">
        <v>16010</v>
      </c>
      <c r="Z35" s="18"/>
      <c r="AA35" s="131">
        <f t="shared" si="0"/>
        <v>16010</v>
      </c>
      <c r="AB35" s="114"/>
      <c r="AC35" s="147" t="s">
        <v>65</v>
      </c>
      <c r="AD35" s="132" t="s">
        <v>99</v>
      </c>
      <c r="AE35" s="147" t="s">
        <v>49</v>
      </c>
      <c r="AF35" s="135"/>
      <c r="AG35" s="135"/>
      <c r="AH35" s="84"/>
      <c r="AI35" s="85"/>
      <c r="AJ35" s="85"/>
      <c r="AK35" s="111">
        <f t="shared" si="1"/>
        <v>348043.47826086957</v>
      </c>
      <c r="AL35" s="20"/>
      <c r="AM35" s="20"/>
      <c r="AN35" s="20"/>
      <c r="AO35" s="20"/>
      <c r="AP35" s="20"/>
      <c r="AQ35" s="20"/>
    </row>
    <row r="36" spans="1:43" s="130" customFormat="1" ht="66" customHeight="1" x14ac:dyDescent="0.25">
      <c r="A36" s="132">
        <v>2023</v>
      </c>
      <c r="B36" s="132">
        <v>8</v>
      </c>
      <c r="C36" s="15">
        <v>370</v>
      </c>
      <c r="D36" s="132" t="s">
        <v>115</v>
      </c>
      <c r="E36" s="132"/>
      <c r="F36" s="132"/>
      <c r="G36" s="132">
        <v>8</v>
      </c>
      <c r="H36" s="132" t="s">
        <v>166</v>
      </c>
      <c r="I36" s="118" t="s">
        <v>202</v>
      </c>
      <c r="J36" s="145" t="s">
        <v>96</v>
      </c>
      <c r="K36" s="225">
        <v>168</v>
      </c>
      <c r="L36" s="225" t="s">
        <v>203</v>
      </c>
      <c r="M36" s="122">
        <v>147</v>
      </c>
      <c r="N36" s="132"/>
      <c r="O36" s="147" t="s">
        <v>97</v>
      </c>
      <c r="P36" s="134" t="s">
        <v>20</v>
      </c>
      <c r="Q36" s="132" t="s">
        <v>39</v>
      </c>
      <c r="R36" s="134" t="s">
        <v>19</v>
      </c>
      <c r="S36" s="134" t="s">
        <v>279</v>
      </c>
      <c r="T36" s="147" t="s">
        <v>130</v>
      </c>
      <c r="U36" s="135" t="s">
        <v>242</v>
      </c>
      <c r="V36" s="135" t="s">
        <v>242</v>
      </c>
      <c r="W36" s="147" t="s">
        <v>130</v>
      </c>
      <c r="X36" s="170" t="s">
        <v>243</v>
      </c>
      <c r="Y36" s="131">
        <v>472110</v>
      </c>
      <c r="Z36" s="18"/>
      <c r="AA36" s="131">
        <v>157370</v>
      </c>
      <c r="AB36" s="115">
        <f>Y36-AA36</f>
        <v>314740</v>
      </c>
      <c r="AC36" s="147" t="s">
        <v>226</v>
      </c>
      <c r="AD36" s="132" t="s">
        <v>227</v>
      </c>
      <c r="AE36" s="147" t="s">
        <v>50</v>
      </c>
      <c r="AF36" s="135"/>
      <c r="AG36" s="135"/>
      <c r="AH36" s="84"/>
      <c r="AI36" s="85"/>
      <c r="AJ36" s="85"/>
      <c r="AK36" s="111">
        <f t="shared" si="1"/>
        <v>3421086.9565217393</v>
      </c>
      <c r="AL36" s="20"/>
      <c r="AM36" s="20"/>
      <c r="AN36" s="20"/>
      <c r="AO36" s="20"/>
      <c r="AP36" s="20"/>
      <c r="AQ36" s="20"/>
    </row>
    <row r="37" spans="1:43" ht="65.25" customHeight="1" x14ac:dyDescent="0.25">
      <c r="A37" s="132">
        <v>2023</v>
      </c>
      <c r="B37" s="132">
        <v>9</v>
      </c>
      <c r="C37" s="15">
        <v>370</v>
      </c>
      <c r="D37" s="132" t="s">
        <v>24</v>
      </c>
      <c r="E37" s="16"/>
      <c r="F37" s="16"/>
      <c r="G37" s="132">
        <v>9</v>
      </c>
      <c r="H37" s="132" t="s">
        <v>167</v>
      </c>
      <c r="I37" s="137" t="s">
        <v>204</v>
      </c>
      <c r="J37" s="145" t="s">
        <v>95</v>
      </c>
      <c r="K37" s="132">
        <v>876</v>
      </c>
      <c r="L37" s="147" t="s">
        <v>38</v>
      </c>
      <c r="M37" s="152">
        <v>1</v>
      </c>
      <c r="N37" s="132"/>
      <c r="O37" s="147" t="s">
        <v>97</v>
      </c>
      <c r="P37" s="134" t="s">
        <v>20</v>
      </c>
      <c r="Q37" s="132" t="s">
        <v>23</v>
      </c>
      <c r="R37" s="134" t="s">
        <v>19</v>
      </c>
      <c r="S37" s="134"/>
      <c r="T37" s="147" t="s">
        <v>130</v>
      </c>
      <c r="U37" s="135" t="s">
        <v>244</v>
      </c>
      <c r="V37" s="135" t="s">
        <v>245</v>
      </c>
      <c r="W37" s="147" t="s">
        <v>148</v>
      </c>
      <c r="X37" s="170" t="s">
        <v>246</v>
      </c>
      <c r="Y37" s="131">
        <v>14408.16</v>
      </c>
      <c r="Z37" s="18"/>
      <c r="AA37" s="131">
        <v>13207.48</v>
      </c>
      <c r="AB37" s="115">
        <f>Y37-AA37</f>
        <v>1200.6800000000003</v>
      </c>
      <c r="AC37" s="147" t="s">
        <v>101</v>
      </c>
      <c r="AD37" s="132" t="s">
        <v>100</v>
      </c>
      <c r="AE37" s="147" t="s">
        <v>49</v>
      </c>
      <c r="AF37" s="135"/>
      <c r="AG37" s="135"/>
      <c r="AH37" s="84"/>
      <c r="AI37" s="85"/>
      <c r="AJ37" s="85"/>
      <c r="AK37" s="111">
        <f t="shared" si="1"/>
        <v>287119.13043478259</v>
      </c>
      <c r="AL37" s="20"/>
      <c r="AM37" s="20"/>
      <c r="AN37" s="20"/>
      <c r="AO37" s="20"/>
      <c r="AP37" s="20"/>
      <c r="AQ37" s="20"/>
    </row>
    <row r="38" spans="1:43" ht="65.25" customHeight="1" x14ac:dyDescent="0.25">
      <c r="A38" s="132">
        <v>2023</v>
      </c>
      <c r="B38" s="132">
        <v>10</v>
      </c>
      <c r="C38" s="15">
        <v>370</v>
      </c>
      <c r="D38" s="113" t="s">
        <v>24</v>
      </c>
      <c r="E38" s="16"/>
      <c r="F38" s="16"/>
      <c r="G38" s="132">
        <v>10</v>
      </c>
      <c r="H38" s="132" t="s">
        <v>168</v>
      </c>
      <c r="I38" s="137" t="s">
        <v>205</v>
      </c>
      <c r="J38" s="145" t="s">
        <v>96</v>
      </c>
      <c r="K38" s="132">
        <v>876</v>
      </c>
      <c r="L38" s="147" t="s">
        <v>38</v>
      </c>
      <c r="M38" s="152">
        <v>1</v>
      </c>
      <c r="N38" s="132"/>
      <c r="O38" s="147" t="s">
        <v>97</v>
      </c>
      <c r="P38" s="134" t="s">
        <v>20</v>
      </c>
      <c r="Q38" s="132" t="s">
        <v>27</v>
      </c>
      <c r="R38" s="134" t="s">
        <v>19</v>
      </c>
      <c r="S38" s="134"/>
      <c r="T38" s="147" t="s">
        <v>130</v>
      </c>
      <c r="U38" s="135" t="s">
        <v>242</v>
      </c>
      <c r="V38" s="135" t="s">
        <v>242</v>
      </c>
      <c r="W38" s="147" t="s">
        <v>130</v>
      </c>
      <c r="X38" s="170" t="s">
        <v>235</v>
      </c>
      <c r="Y38" s="131">
        <v>11544</v>
      </c>
      <c r="Z38" s="126"/>
      <c r="AA38" s="131">
        <f t="shared" si="0"/>
        <v>11544</v>
      </c>
      <c r="AB38" s="116"/>
      <c r="AC38" s="147" t="s">
        <v>101</v>
      </c>
      <c r="AD38" s="132" t="s">
        <v>100</v>
      </c>
      <c r="AE38" s="147" t="s">
        <v>49</v>
      </c>
      <c r="AF38" s="135"/>
      <c r="AG38" s="135"/>
      <c r="AH38" s="84"/>
      <c r="AI38" s="85"/>
      <c r="AJ38" s="85"/>
      <c r="AK38" s="111">
        <f t="shared" si="1"/>
        <v>250956.52173913043</v>
      </c>
      <c r="AL38" s="20"/>
      <c r="AM38" s="20"/>
      <c r="AN38" s="20"/>
      <c r="AO38" s="20"/>
      <c r="AP38" s="20"/>
      <c r="AQ38" s="20"/>
    </row>
    <row r="39" spans="1:43" ht="65.25" customHeight="1" x14ac:dyDescent="0.25">
      <c r="A39" s="132">
        <v>2023</v>
      </c>
      <c r="B39" s="132">
        <v>11</v>
      </c>
      <c r="C39" s="15">
        <v>370</v>
      </c>
      <c r="D39" s="113" t="s">
        <v>24</v>
      </c>
      <c r="E39" s="16"/>
      <c r="F39" s="16"/>
      <c r="G39" s="132">
        <v>11</v>
      </c>
      <c r="H39" s="132" t="s">
        <v>169</v>
      </c>
      <c r="I39" s="137" t="s">
        <v>206</v>
      </c>
      <c r="J39" s="145" t="s">
        <v>96</v>
      </c>
      <c r="K39" s="132">
        <v>876</v>
      </c>
      <c r="L39" s="147" t="s">
        <v>38</v>
      </c>
      <c r="M39" s="152">
        <v>1</v>
      </c>
      <c r="N39" s="132"/>
      <c r="O39" s="147" t="s">
        <v>97</v>
      </c>
      <c r="P39" s="134" t="s">
        <v>20</v>
      </c>
      <c r="Q39" s="132" t="s">
        <v>27</v>
      </c>
      <c r="R39" s="134" t="s">
        <v>19</v>
      </c>
      <c r="S39" s="134"/>
      <c r="T39" s="147" t="s">
        <v>130</v>
      </c>
      <c r="U39" s="135" t="s">
        <v>242</v>
      </c>
      <c r="V39" s="135" t="s">
        <v>242</v>
      </c>
      <c r="W39" s="147" t="s">
        <v>130</v>
      </c>
      <c r="X39" s="170" t="s">
        <v>235</v>
      </c>
      <c r="Y39" s="131">
        <v>1200</v>
      </c>
      <c r="Z39" s="126"/>
      <c r="AA39" s="131">
        <f t="shared" si="0"/>
        <v>1200</v>
      </c>
      <c r="AB39" s="116"/>
      <c r="AC39" s="147" t="s">
        <v>101</v>
      </c>
      <c r="AD39" s="132" t="s">
        <v>150</v>
      </c>
      <c r="AE39" s="147" t="s">
        <v>50</v>
      </c>
      <c r="AF39" s="135"/>
      <c r="AG39" s="135"/>
      <c r="AH39" s="84"/>
      <c r="AI39" s="85"/>
      <c r="AJ39" s="85"/>
      <c r="AK39" s="111">
        <f t="shared" si="1"/>
        <v>26086.956521739132</v>
      </c>
      <c r="AL39" s="20"/>
      <c r="AM39" s="20"/>
      <c r="AN39" s="20"/>
      <c r="AO39" s="20"/>
      <c r="AP39" s="20"/>
      <c r="AQ39" s="20"/>
    </row>
    <row r="40" spans="1:43" ht="65.25" customHeight="1" x14ac:dyDescent="0.25">
      <c r="A40" s="132">
        <v>2023</v>
      </c>
      <c r="B40" s="132">
        <v>12</v>
      </c>
      <c r="C40" s="15">
        <v>370</v>
      </c>
      <c r="D40" s="113" t="s">
        <v>24</v>
      </c>
      <c r="E40" s="16"/>
      <c r="F40" s="16"/>
      <c r="G40" s="132">
        <v>12</v>
      </c>
      <c r="H40" s="132" t="s">
        <v>170</v>
      </c>
      <c r="I40" s="137" t="s">
        <v>207</v>
      </c>
      <c r="J40" s="145" t="s">
        <v>96</v>
      </c>
      <c r="K40" s="132">
        <v>796</v>
      </c>
      <c r="L40" s="147" t="s">
        <v>40</v>
      </c>
      <c r="M40" s="152">
        <v>14</v>
      </c>
      <c r="N40" s="132"/>
      <c r="O40" s="147" t="s">
        <v>97</v>
      </c>
      <c r="P40" s="134" t="s">
        <v>20</v>
      </c>
      <c r="Q40" s="132" t="s">
        <v>27</v>
      </c>
      <c r="R40" s="134" t="s">
        <v>19</v>
      </c>
      <c r="S40" s="134"/>
      <c r="T40" s="147" t="s">
        <v>234</v>
      </c>
      <c r="U40" s="135" t="s">
        <v>247</v>
      </c>
      <c r="V40" s="135" t="s">
        <v>247</v>
      </c>
      <c r="W40" s="147" t="s">
        <v>234</v>
      </c>
      <c r="X40" s="170" t="s">
        <v>126</v>
      </c>
      <c r="Y40" s="131">
        <v>6806.7</v>
      </c>
      <c r="Z40" s="131"/>
      <c r="AA40" s="131">
        <f t="shared" si="0"/>
        <v>6806.7</v>
      </c>
      <c r="AB40" s="116"/>
      <c r="AC40" s="147" t="s">
        <v>101</v>
      </c>
      <c r="AD40" s="132" t="s">
        <v>100</v>
      </c>
      <c r="AE40" s="147" t="s">
        <v>50</v>
      </c>
      <c r="AF40" s="135"/>
      <c r="AG40" s="135"/>
      <c r="AH40" s="84"/>
      <c r="AI40" s="85"/>
      <c r="AJ40" s="85"/>
      <c r="AK40" s="111">
        <f t="shared" si="1"/>
        <v>147971.73913043478</v>
      </c>
      <c r="AL40" s="20"/>
      <c r="AM40" s="20"/>
      <c r="AN40" s="20"/>
      <c r="AO40" s="20"/>
      <c r="AP40" s="20"/>
      <c r="AQ40" s="20"/>
    </row>
    <row r="41" spans="1:43" ht="65.25" customHeight="1" x14ac:dyDescent="0.25">
      <c r="A41" s="132">
        <v>2023</v>
      </c>
      <c r="B41" s="132">
        <v>13</v>
      </c>
      <c r="C41" s="15">
        <v>370</v>
      </c>
      <c r="D41" s="113" t="s">
        <v>24</v>
      </c>
      <c r="E41" s="16"/>
      <c r="F41" s="16"/>
      <c r="G41" s="132">
        <v>13</v>
      </c>
      <c r="H41" s="132" t="s">
        <v>171</v>
      </c>
      <c r="I41" s="137" t="s">
        <v>208</v>
      </c>
      <c r="J41" s="145" t="s">
        <v>96</v>
      </c>
      <c r="K41" s="132">
        <v>876</v>
      </c>
      <c r="L41" s="147" t="s">
        <v>38</v>
      </c>
      <c r="M41" s="152">
        <v>1</v>
      </c>
      <c r="N41" s="132"/>
      <c r="O41" s="147" t="s">
        <v>97</v>
      </c>
      <c r="P41" s="134" t="s">
        <v>20</v>
      </c>
      <c r="Q41" s="132" t="s">
        <v>27</v>
      </c>
      <c r="R41" s="134" t="s">
        <v>19</v>
      </c>
      <c r="S41" s="134"/>
      <c r="T41" s="147" t="s">
        <v>130</v>
      </c>
      <c r="U41" s="135" t="s">
        <v>242</v>
      </c>
      <c r="V41" s="135" t="s">
        <v>242</v>
      </c>
      <c r="W41" s="147" t="s">
        <v>130</v>
      </c>
      <c r="X41" s="170" t="s">
        <v>235</v>
      </c>
      <c r="Y41" s="131">
        <v>1000</v>
      </c>
      <c r="Z41" s="131"/>
      <c r="AA41" s="131">
        <f t="shared" si="0"/>
        <v>1000</v>
      </c>
      <c r="AB41" s="116"/>
      <c r="AC41" s="147" t="s">
        <v>132</v>
      </c>
      <c r="AD41" s="132" t="s">
        <v>133</v>
      </c>
      <c r="AE41" s="147" t="s">
        <v>50</v>
      </c>
      <c r="AF41" s="135"/>
      <c r="AG41" s="135"/>
      <c r="AH41" s="84"/>
      <c r="AI41" s="85"/>
      <c r="AJ41" s="85"/>
      <c r="AK41" s="111">
        <f t="shared" si="1"/>
        <v>21739.130434782608</v>
      </c>
      <c r="AL41" s="20"/>
      <c r="AM41" s="20"/>
      <c r="AN41" s="20"/>
      <c r="AO41" s="20"/>
      <c r="AP41" s="20"/>
      <c r="AQ41" s="20"/>
    </row>
    <row r="42" spans="1:43" s="223" customFormat="1" ht="81" customHeight="1" x14ac:dyDescent="0.25">
      <c r="A42" s="132">
        <v>2023</v>
      </c>
      <c r="B42" s="132">
        <v>14</v>
      </c>
      <c r="C42" s="132">
        <v>370</v>
      </c>
      <c r="D42" s="132" t="s">
        <v>24</v>
      </c>
      <c r="E42" s="132"/>
      <c r="F42" s="132"/>
      <c r="G42" s="132">
        <v>14</v>
      </c>
      <c r="H42" s="132" t="s">
        <v>172</v>
      </c>
      <c r="I42" s="137" t="s">
        <v>140</v>
      </c>
      <c r="J42" s="145" t="s">
        <v>96</v>
      </c>
      <c r="K42" s="132">
        <v>876</v>
      </c>
      <c r="L42" s="147" t="s">
        <v>38</v>
      </c>
      <c r="M42" s="152">
        <v>1</v>
      </c>
      <c r="N42" s="132"/>
      <c r="O42" s="138" t="s">
        <v>97</v>
      </c>
      <c r="P42" s="134" t="s">
        <v>20</v>
      </c>
      <c r="Q42" s="132" t="s">
        <v>28</v>
      </c>
      <c r="R42" s="134" t="s">
        <v>19</v>
      </c>
      <c r="S42" s="134"/>
      <c r="T42" s="147" t="s">
        <v>130</v>
      </c>
      <c r="U42" s="147" t="s">
        <v>262</v>
      </c>
      <c r="V42" s="135" t="s">
        <v>245</v>
      </c>
      <c r="W42" s="170" t="s">
        <v>148</v>
      </c>
      <c r="X42" s="170" t="s">
        <v>274</v>
      </c>
      <c r="Y42" s="131">
        <v>60000</v>
      </c>
      <c r="Z42" s="131"/>
      <c r="AA42" s="131">
        <v>27500</v>
      </c>
      <c r="AB42" s="131">
        <f>Y42-AA42</f>
        <v>32500</v>
      </c>
      <c r="AC42" s="147" t="s">
        <v>52</v>
      </c>
      <c r="AD42" s="132" t="s">
        <v>146</v>
      </c>
      <c r="AE42" s="147" t="s">
        <v>49</v>
      </c>
      <c r="AF42" s="135"/>
      <c r="AG42" s="135"/>
      <c r="AH42" s="84"/>
      <c r="AI42" s="85"/>
      <c r="AJ42" s="85"/>
      <c r="AK42" s="221">
        <f t="shared" ref="AK42" si="7">AA42/0.042</f>
        <v>654761.90476190473</v>
      </c>
      <c r="AL42" s="85"/>
      <c r="AM42" s="85"/>
      <c r="AN42" s="85"/>
      <c r="AO42" s="85"/>
      <c r="AP42" s="85"/>
      <c r="AQ42" s="222"/>
    </row>
    <row r="43" spans="1:43" ht="65.25" customHeight="1" x14ac:dyDescent="0.25">
      <c r="A43" s="132">
        <v>2023</v>
      </c>
      <c r="B43" s="132">
        <v>15</v>
      </c>
      <c r="C43" s="16">
        <v>370</v>
      </c>
      <c r="D43" s="113" t="s">
        <v>24</v>
      </c>
      <c r="E43" s="16"/>
      <c r="F43" s="16"/>
      <c r="G43" s="132">
        <v>15</v>
      </c>
      <c r="H43" s="132" t="s">
        <v>173</v>
      </c>
      <c r="I43" s="137" t="s">
        <v>280</v>
      </c>
      <c r="J43" s="145" t="s">
        <v>96</v>
      </c>
      <c r="K43" s="132">
        <v>876</v>
      </c>
      <c r="L43" s="147" t="s">
        <v>38</v>
      </c>
      <c r="M43" s="152">
        <v>1</v>
      </c>
      <c r="N43" s="132"/>
      <c r="O43" s="147" t="s">
        <v>97</v>
      </c>
      <c r="P43" s="134" t="s">
        <v>20</v>
      </c>
      <c r="Q43" s="132" t="s">
        <v>28</v>
      </c>
      <c r="R43" s="134" t="s">
        <v>19</v>
      </c>
      <c r="S43" s="134"/>
      <c r="T43" s="147" t="s">
        <v>240</v>
      </c>
      <c r="U43" s="147" t="s">
        <v>248</v>
      </c>
      <c r="V43" s="139" t="s">
        <v>249</v>
      </c>
      <c r="W43" s="155" t="s">
        <v>128</v>
      </c>
      <c r="X43" s="155" t="s">
        <v>233</v>
      </c>
      <c r="Y43" s="131">
        <v>13000</v>
      </c>
      <c r="Z43" s="131"/>
      <c r="AA43" s="131">
        <f t="shared" si="0"/>
        <v>13000</v>
      </c>
      <c r="AB43" s="116"/>
      <c r="AC43" s="147" t="s">
        <v>52</v>
      </c>
      <c r="AD43" s="132" t="s">
        <v>138</v>
      </c>
      <c r="AE43" s="147" t="s">
        <v>49</v>
      </c>
      <c r="AF43" s="135"/>
      <c r="AG43" s="135"/>
      <c r="AH43" s="84"/>
      <c r="AI43" s="85"/>
      <c r="AJ43" s="85"/>
      <c r="AK43" s="111">
        <f t="shared" si="1"/>
        <v>282608.69565217389</v>
      </c>
      <c r="AL43" s="20"/>
      <c r="AM43" s="20"/>
      <c r="AN43" s="20"/>
      <c r="AO43" s="20"/>
      <c r="AP43" s="20"/>
      <c r="AQ43" s="20"/>
    </row>
    <row r="44" spans="1:43" ht="65.25" customHeight="1" x14ac:dyDescent="0.25">
      <c r="A44" s="132">
        <v>2023</v>
      </c>
      <c r="B44" s="132">
        <v>16</v>
      </c>
      <c r="C44" s="113">
        <v>370</v>
      </c>
      <c r="D44" s="113" t="s">
        <v>24</v>
      </c>
      <c r="E44" s="113"/>
      <c r="F44" s="113"/>
      <c r="G44" s="132">
        <v>16</v>
      </c>
      <c r="H44" s="132" t="s">
        <v>174</v>
      </c>
      <c r="I44" s="137" t="s">
        <v>209</v>
      </c>
      <c r="J44" s="133" t="s">
        <v>95</v>
      </c>
      <c r="K44" s="132">
        <v>876</v>
      </c>
      <c r="L44" s="147" t="s">
        <v>38</v>
      </c>
      <c r="M44" s="152">
        <v>1</v>
      </c>
      <c r="N44" s="132"/>
      <c r="O44" s="147" t="s">
        <v>97</v>
      </c>
      <c r="P44" s="134" t="s">
        <v>20</v>
      </c>
      <c r="Q44" s="132" t="s">
        <v>28</v>
      </c>
      <c r="R44" s="134" t="s">
        <v>19</v>
      </c>
      <c r="S44" s="134"/>
      <c r="T44" s="147" t="s">
        <v>130</v>
      </c>
      <c r="U44" s="135" t="s">
        <v>250</v>
      </c>
      <c r="V44" s="139" t="s">
        <v>251</v>
      </c>
      <c r="W44" s="155" t="s">
        <v>252</v>
      </c>
      <c r="X44" s="170" t="s">
        <v>253</v>
      </c>
      <c r="Y44" s="226">
        <v>39549.599999999999</v>
      </c>
      <c r="Z44" s="126"/>
      <c r="AA44" s="131">
        <v>32958</v>
      </c>
      <c r="AB44" s="116">
        <f>Y44-AA44</f>
        <v>6591.5999999999985</v>
      </c>
      <c r="AC44" s="147" t="s">
        <v>53</v>
      </c>
      <c r="AD44" s="132" t="s">
        <v>35</v>
      </c>
      <c r="AE44" s="147" t="s">
        <v>49</v>
      </c>
      <c r="AF44" s="135"/>
      <c r="AG44" s="135"/>
      <c r="AH44" s="84"/>
      <c r="AI44" s="85"/>
      <c r="AJ44" s="85"/>
      <c r="AK44" s="111">
        <f t="shared" si="1"/>
        <v>716478.26086956519</v>
      </c>
      <c r="AL44" s="20"/>
      <c r="AM44" s="20"/>
      <c r="AN44" s="20"/>
      <c r="AO44" s="20"/>
      <c r="AP44" s="20"/>
      <c r="AQ44" s="20"/>
    </row>
    <row r="45" spans="1:43" ht="60.6" customHeight="1" x14ac:dyDescent="0.25">
      <c r="A45" s="132">
        <v>2023</v>
      </c>
      <c r="B45" s="132">
        <v>17</v>
      </c>
      <c r="C45" s="147" t="s">
        <v>64</v>
      </c>
      <c r="D45" s="132" t="s">
        <v>24</v>
      </c>
      <c r="E45" s="151"/>
      <c r="F45" s="151"/>
      <c r="G45" s="132">
        <v>17</v>
      </c>
      <c r="H45" s="132" t="s">
        <v>175</v>
      </c>
      <c r="I45" s="137" t="s">
        <v>26</v>
      </c>
      <c r="J45" s="133" t="s">
        <v>95</v>
      </c>
      <c r="K45" s="132">
        <v>876</v>
      </c>
      <c r="L45" s="147" t="s">
        <v>38</v>
      </c>
      <c r="M45" s="152">
        <v>1</v>
      </c>
      <c r="N45" s="132"/>
      <c r="O45" s="147" t="s">
        <v>97</v>
      </c>
      <c r="P45" s="134" t="s">
        <v>20</v>
      </c>
      <c r="Q45" s="132" t="s">
        <v>28</v>
      </c>
      <c r="R45" s="134" t="s">
        <v>19</v>
      </c>
      <c r="S45" s="134"/>
      <c r="T45" s="147" t="s">
        <v>234</v>
      </c>
      <c r="U45" s="147" t="s">
        <v>254</v>
      </c>
      <c r="V45" s="139" t="s">
        <v>255</v>
      </c>
      <c r="W45" s="155" t="s">
        <v>256</v>
      </c>
      <c r="X45" s="170" t="s">
        <v>299</v>
      </c>
      <c r="Y45" s="226">
        <v>10442</v>
      </c>
      <c r="Z45" s="131"/>
      <c r="AA45" s="131">
        <v>3480</v>
      </c>
      <c r="AB45" s="131">
        <f>Y45-AA45</f>
        <v>6962</v>
      </c>
      <c r="AC45" s="147" t="s">
        <v>53</v>
      </c>
      <c r="AD45" s="132" t="s">
        <v>35</v>
      </c>
      <c r="AE45" s="147" t="s">
        <v>49</v>
      </c>
      <c r="AF45" s="84"/>
      <c r="AG45" s="84"/>
      <c r="AH45" s="84"/>
      <c r="AI45" s="84"/>
      <c r="AJ45" s="84"/>
      <c r="AK45" s="111">
        <f t="shared" si="1"/>
        <v>75652.173913043473</v>
      </c>
      <c r="AL45" s="84"/>
      <c r="AM45" s="84"/>
      <c r="AN45" s="84"/>
      <c r="AO45" s="84"/>
      <c r="AP45" s="84"/>
      <c r="AQ45" s="84"/>
    </row>
    <row r="46" spans="1:43" s="130" customFormat="1" ht="65.25" customHeight="1" x14ac:dyDescent="0.25">
      <c r="A46" s="132">
        <v>2023</v>
      </c>
      <c r="B46" s="132">
        <v>18</v>
      </c>
      <c r="C46" s="15">
        <v>370</v>
      </c>
      <c r="D46" s="132" t="s">
        <v>24</v>
      </c>
      <c r="E46" s="132"/>
      <c r="F46" s="132"/>
      <c r="G46" s="132">
        <v>18</v>
      </c>
      <c r="H46" s="132" t="s">
        <v>176</v>
      </c>
      <c r="I46" s="137" t="s">
        <v>210</v>
      </c>
      <c r="J46" s="133" t="s">
        <v>96</v>
      </c>
      <c r="K46" s="132">
        <v>876</v>
      </c>
      <c r="L46" s="147" t="s">
        <v>38</v>
      </c>
      <c r="M46" s="152">
        <v>1</v>
      </c>
      <c r="N46" s="132"/>
      <c r="O46" s="138" t="s">
        <v>97</v>
      </c>
      <c r="P46" s="134" t="s">
        <v>20</v>
      </c>
      <c r="Q46" s="132" t="s">
        <v>27</v>
      </c>
      <c r="R46" s="134" t="s">
        <v>19</v>
      </c>
      <c r="S46" s="134"/>
      <c r="T46" s="147" t="s">
        <v>257</v>
      </c>
      <c r="U46" s="126" t="s">
        <v>258</v>
      </c>
      <c r="V46" s="135" t="s">
        <v>258</v>
      </c>
      <c r="W46" s="170" t="s">
        <v>257</v>
      </c>
      <c r="X46" s="170" t="s">
        <v>259</v>
      </c>
      <c r="Y46" s="131">
        <v>5600</v>
      </c>
      <c r="Z46" s="18"/>
      <c r="AA46" s="131">
        <f t="shared" si="0"/>
        <v>5600</v>
      </c>
      <c r="AB46" s="114"/>
      <c r="AC46" s="147" t="s">
        <v>54</v>
      </c>
      <c r="AD46" s="132" t="s">
        <v>36</v>
      </c>
      <c r="AE46" s="147" t="s">
        <v>49</v>
      </c>
      <c r="AF46" s="135"/>
      <c r="AG46" s="135"/>
      <c r="AH46" s="84"/>
      <c r="AI46" s="85"/>
      <c r="AJ46" s="85"/>
      <c r="AK46" s="111">
        <f t="shared" si="1"/>
        <v>121739.13043478261</v>
      </c>
      <c r="AL46" s="20"/>
      <c r="AM46" s="20"/>
      <c r="AN46" s="20"/>
      <c r="AO46" s="20"/>
      <c r="AP46" s="20"/>
      <c r="AQ46" s="178"/>
    </row>
    <row r="47" spans="1:43" ht="65.25" customHeight="1" x14ac:dyDescent="0.25">
      <c r="A47" s="132">
        <v>2023</v>
      </c>
      <c r="B47" s="132">
        <v>19</v>
      </c>
      <c r="C47" s="15">
        <v>370</v>
      </c>
      <c r="D47" s="132" t="s">
        <v>105</v>
      </c>
      <c r="E47" s="16"/>
      <c r="F47" s="16"/>
      <c r="G47" s="132">
        <v>19</v>
      </c>
      <c r="H47" s="132" t="s">
        <v>177</v>
      </c>
      <c r="I47" s="137" t="s">
        <v>224</v>
      </c>
      <c r="J47" s="145" t="s">
        <v>95</v>
      </c>
      <c r="K47" s="132">
        <v>876</v>
      </c>
      <c r="L47" s="147" t="s">
        <v>38</v>
      </c>
      <c r="M47" s="152">
        <v>10</v>
      </c>
      <c r="N47" s="132"/>
      <c r="O47" s="147" t="s">
        <v>97</v>
      </c>
      <c r="P47" s="134" t="s">
        <v>20</v>
      </c>
      <c r="Q47" s="132" t="s">
        <v>28</v>
      </c>
      <c r="R47" s="134" t="s">
        <v>19</v>
      </c>
      <c r="S47" s="134"/>
      <c r="T47" s="147" t="s">
        <v>234</v>
      </c>
      <c r="U47" s="135" t="s">
        <v>276</v>
      </c>
      <c r="V47" s="135" t="s">
        <v>277</v>
      </c>
      <c r="W47" s="170" t="s">
        <v>126</v>
      </c>
      <c r="X47" s="170" t="s">
        <v>246</v>
      </c>
      <c r="Y47" s="226">
        <v>116529</v>
      </c>
      <c r="Z47" s="18"/>
      <c r="AA47" s="131">
        <v>0</v>
      </c>
      <c r="AB47" s="115">
        <f>Y47-AA47</f>
        <v>116529</v>
      </c>
      <c r="AC47" s="147" t="s">
        <v>51</v>
      </c>
      <c r="AD47" s="132" t="s">
        <v>41</v>
      </c>
      <c r="AE47" s="147" t="s">
        <v>50</v>
      </c>
      <c r="AF47" s="135"/>
      <c r="AG47" s="135"/>
      <c r="AH47" s="84"/>
      <c r="AI47" s="85"/>
      <c r="AJ47" s="85"/>
      <c r="AK47" s="111">
        <f t="shared" si="1"/>
        <v>0</v>
      </c>
      <c r="AL47" s="20"/>
      <c r="AM47" s="20"/>
      <c r="AN47" s="20"/>
      <c r="AO47" s="20"/>
      <c r="AP47" s="20"/>
      <c r="AQ47" s="20"/>
    </row>
    <row r="48" spans="1:43" ht="65.25" customHeight="1" x14ac:dyDescent="0.25">
      <c r="A48" s="132">
        <v>2023</v>
      </c>
      <c r="B48" s="132">
        <v>20</v>
      </c>
      <c r="C48" s="15">
        <v>370</v>
      </c>
      <c r="D48" s="132" t="s">
        <v>105</v>
      </c>
      <c r="E48" s="16"/>
      <c r="F48" s="16"/>
      <c r="G48" s="132">
        <v>20</v>
      </c>
      <c r="H48" s="132" t="s">
        <v>178</v>
      </c>
      <c r="I48" s="137" t="s">
        <v>211</v>
      </c>
      <c r="J48" s="145" t="s">
        <v>95</v>
      </c>
      <c r="K48" s="132">
        <v>796</v>
      </c>
      <c r="L48" s="147" t="s">
        <v>40</v>
      </c>
      <c r="M48" s="152">
        <v>165</v>
      </c>
      <c r="N48" s="132"/>
      <c r="O48" s="147" t="s">
        <v>97</v>
      </c>
      <c r="P48" s="134" t="s">
        <v>20</v>
      </c>
      <c r="Q48" s="132" t="s">
        <v>28</v>
      </c>
      <c r="R48" s="134" t="s">
        <v>19</v>
      </c>
      <c r="S48" s="134"/>
      <c r="T48" s="147" t="s">
        <v>130</v>
      </c>
      <c r="U48" s="135" t="s">
        <v>262</v>
      </c>
      <c r="V48" s="135" t="s">
        <v>245</v>
      </c>
      <c r="W48" s="170" t="s">
        <v>148</v>
      </c>
      <c r="X48" s="170" t="s">
        <v>252</v>
      </c>
      <c r="Y48" s="226">
        <v>6769.1</v>
      </c>
      <c r="Z48" s="18"/>
      <c r="AA48" s="131">
        <f t="shared" si="0"/>
        <v>6769.1</v>
      </c>
      <c r="AB48" s="115"/>
      <c r="AC48" s="147" t="s">
        <v>51</v>
      </c>
      <c r="AD48" s="132" t="s">
        <v>41</v>
      </c>
      <c r="AE48" s="147" t="s">
        <v>50</v>
      </c>
      <c r="AF48" s="135"/>
      <c r="AG48" s="135"/>
      <c r="AH48" s="84"/>
      <c r="AI48" s="85"/>
      <c r="AJ48" s="85"/>
      <c r="AK48" s="111">
        <f t="shared" si="1"/>
        <v>147154.34782608697</v>
      </c>
      <c r="AL48" s="20"/>
      <c r="AM48" s="20"/>
      <c r="AN48" s="20"/>
      <c r="AO48" s="20"/>
      <c r="AP48" s="20"/>
      <c r="AQ48" s="20"/>
    </row>
    <row r="49" spans="1:43" ht="72.75" customHeight="1" x14ac:dyDescent="0.25">
      <c r="A49" s="132">
        <v>2023</v>
      </c>
      <c r="B49" s="132">
        <v>21</v>
      </c>
      <c r="C49" s="15">
        <v>370</v>
      </c>
      <c r="D49" s="132" t="s">
        <v>105</v>
      </c>
      <c r="E49" s="16"/>
      <c r="F49" s="16"/>
      <c r="G49" s="259">
        <v>21</v>
      </c>
      <c r="H49" s="132" t="s">
        <v>179</v>
      </c>
      <c r="I49" s="137" t="s">
        <v>212</v>
      </c>
      <c r="J49" s="145" t="s">
        <v>95</v>
      </c>
      <c r="K49" s="132">
        <v>876</v>
      </c>
      <c r="L49" s="147" t="s">
        <v>38</v>
      </c>
      <c r="M49" s="152">
        <v>691</v>
      </c>
      <c r="N49" s="132"/>
      <c r="O49" s="147" t="s">
        <v>97</v>
      </c>
      <c r="P49" s="134" t="s">
        <v>20</v>
      </c>
      <c r="Q49" s="132" t="s">
        <v>23</v>
      </c>
      <c r="R49" s="134" t="s">
        <v>19</v>
      </c>
      <c r="S49" s="134"/>
      <c r="T49" s="147" t="s">
        <v>130</v>
      </c>
      <c r="U49" s="135" t="s">
        <v>262</v>
      </c>
      <c r="V49" s="135" t="s">
        <v>245</v>
      </c>
      <c r="W49" s="170" t="s">
        <v>148</v>
      </c>
      <c r="X49" s="170" t="s">
        <v>252</v>
      </c>
      <c r="Y49" s="131">
        <v>8814</v>
      </c>
      <c r="Z49" s="126"/>
      <c r="AA49" s="131">
        <f t="shared" si="0"/>
        <v>8814</v>
      </c>
      <c r="AB49" s="115"/>
      <c r="AC49" s="147" t="s">
        <v>51</v>
      </c>
      <c r="AD49" s="132" t="s">
        <v>41</v>
      </c>
      <c r="AE49" s="147" t="s">
        <v>50</v>
      </c>
      <c r="AF49" s="135"/>
      <c r="AG49" s="126"/>
      <c r="AH49" s="84"/>
      <c r="AI49" s="85"/>
      <c r="AJ49" s="85"/>
      <c r="AK49" s="111">
        <f t="shared" si="1"/>
        <v>191608.69565217392</v>
      </c>
      <c r="AL49" s="20"/>
      <c r="AM49" s="20"/>
      <c r="AN49" s="20"/>
      <c r="AO49" s="20"/>
      <c r="AP49" s="20"/>
      <c r="AQ49" s="20"/>
    </row>
    <row r="50" spans="1:43" ht="69" customHeight="1" x14ac:dyDescent="0.25">
      <c r="A50" s="132">
        <v>2023</v>
      </c>
      <c r="B50" s="132">
        <v>22</v>
      </c>
      <c r="C50" s="132">
        <v>370</v>
      </c>
      <c r="D50" s="132" t="s">
        <v>105</v>
      </c>
      <c r="E50" s="132"/>
      <c r="F50" s="132"/>
      <c r="G50" s="260"/>
      <c r="H50" s="132" t="s">
        <v>180</v>
      </c>
      <c r="I50" s="137" t="s">
        <v>213</v>
      </c>
      <c r="J50" s="145" t="s">
        <v>95</v>
      </c>
      <c r="K50" s="132">
        <v>876</v>
      </c>
      <c r="L50" s="147" t="s">
        <v>38</v>
      </c>
      <c r="M50" s="152">
        <v>500</v>
      </c>
      <c r="N50" s="132"/>
      <c r="O50" s="147" t="s">
        <v>97</v>
      </c>
      <c r="P50" s="134" t="s">
        <v>20</v>
      </c>
      <c r="Q50" s="132" t="s">
        <v>23</v>
      </c>
      <c r="R50" s="134" t="s">
        <v>19</v>
      </c>
      <c r="S50" s="134"/>
      <c r="T50" s="147" t="s">
        <v>130</v>
      </c>
      <c r="U50" s="135" t="s">
        <v>262</v>
      </c>
      <c r="V50" s="135" t="s">
        <v>245</v>
      </c>
      <c r="W50" s="170" t="s">
        <v>148</v>
      </c>
      <c r="X50" s="170" t="s">
        <v>252</v>
      </c>
      <c r="Y50" s="131">
        <v>8801</v>
      </c>
      <c r="Z50" s="131"/>
      <c r="AA50" s="131">
        <f t="shared" si="0"/>
        <v>8801</v>
      </c>
      <c r="AB50" s="131"/>
      <c r="AC50" s="147" t="s">
        <v>51</v>
      </c>
      <c r="AD50" s="132" t="s">
        <v>41</v>
      </c>
      <c r="AE50" s="147" t="s">
        <v>50</v>
      </c>
      <c r="AF50" s="135"/>
      <c r="AG50" s="135"/>
      <c r="AH50" s="84"/>
      <c r="AI50" s="85"/>
      <c r="AJ50" s="85"/>
      <c r="AK50" s="111">
        <f t="shared" si="1"/>
        <v>191326.08695652173</v>
      </c>
      <c r="AL50" s="85"/>
      <c r="AM50" s="85"/>
      <c r="AN50" s="85"/>
      <c r="AO50" s="85"/>
      <c r="AP50" s="85"/>
      <c r="AQ50" s="85"/>
    </row>
    <row r="51" spans="1:43" ht="72.75" customHeight="1" x14ac:dyDescent="0.25">
      <c r="A51" s="132">
        <v>2023</v>
      </c>
      <c r="B51" s="132">
        <v>23</v>
      </c>
      <c r="C51" s="147" t="s">
        <v>64</v>
      </c>
      <c r="D51" s="132" t="s">
        <v>105</v>
      </c>
      <c r="E51" s="151"/>
      <c r="F51" s="151"/>
      <c r="G51" s="260"/>
      <c r="H51" s="132" t="s">
        <v>181</v>
      </c>
      <c r="I51" s="137" t="s">
        <v>214</v>
      </c>
      <c r="J51" s="145" t="s">
        <v>95</v>
      </c>
      <c r="K51" s="132">
        <v>876</v>
      </c>
      <c r="L51" s="147" t="s">
        <v>38</v>
      </c>
      <c r="M51" s="152">
        <v>381</v>
      </c>
      <c r="N51" s="132"/>
      <c r="O51" s="147" t="s">
        <v>97</v>
      </c>
      <c r="P51" s="134" t="s">
        <v>20</v>
      </c>
      <c r="Q51" s="132" t="s">
        <v>23</v>
      </c>
      <c r="R51" s="134" t="s">
        <v>19</v>
      </c>
      <c r="S51" s="134"/>
      <c r="T51" s="147" t="s">
        <v>130</v>
      </c>
      <c r="U51" s="135" t="s">
        <v>262</v>
      </c>
      <c r="V51" s="135" t="s">
        <v>245</v>
      </c>
      <c r="W51" s="170" t="s">
        <v>148</v>
      </c>
      <c r="X51" s="170" t="s">
        <v>252</v>
      </c>
      <c r="Y51" s="131">
        <v>21788</v>
      </c>
      <c r="Z51" s="131"/>
      <c r="AA51" s="131">
        <f t="shared" si="0"/>
        <v>21788</v>
      </c>
      <c r="AB51" s="131"/>
      <c r="AC51" s="147" t="s">
        <v>51</v>
      </c>
      <c r="AD51" s="132" t="s">
        <v>41</v>
      </c>
      <c r="AE51" s="147" t="s">
        <v>50</v>
      </c>
      <c r="AF51" s="84"/>
      <c r="AG51" s="84"/>
      <c r="AH51" s="84"/>
      <c r="AI51" s="84"/>
      <c r="AJ51" s="84"/>
      <c r="AK51" s="111">
        <f t="shared" si="1"/>
        <v>473652.17391304346</v>
      </c>
      <c r="AL51" s="85"/>
      <c r="AM51" s="84"/>
      <c r="AN51" s="84"/>
      <c r="AO51" s="84"/>
      <c r="AP51" s="84"/>
      <c r="AQ51" s="84"/>
    </row>
    <row r="52" spans="1:43" s="130" customFormat="1" ht="72.75" customHeight="1" x14ac:dyDescent="0.25">
      <c r="A52" s="132">
        <v>2023</v>
      </c>
      <c r="B52" s="132">
        <v>24</v>
      </c>
      <c r="C52" s="147" t="s">
        <v>64</v>
      </c>
      <c r="D52" s="132" t="s">
        <v>105</v>
      </c>
      <c r="E52" s="151"/>
      <c r="F52" s="151"/>
      <c r="G52" s="261"/>
      <c r="H52" s="132" t="s">
        <v>182</v>
      </c>
      <c r="I52" s="133" t="s">
        <v>225</v>
      </c>
      <c r="J52" s="145" t="s">
        <v>95</v>
      </c>
      <c r="K52" s="132">
        <v>876</v>
      </c>
      <c r="L52" s="147" t="s">
        <v>38</v>
      </c>
      <c r="M52" s="152">
        <v>2210</v>
      </c>
      <c r="N52" s="132"/>
      <c r="O52" s="147" t="s">
        <v>97</v>
      </c>
      <c r="P52" s="134" t="s">
        <v>20</v>
      </c>
      <c r="Q52" s="132" t="s">
        <v>23</v>
      </c>
      <c r="R52" s="134" t="s">
        <v>19</v>
      </c>
      <c r="S52" s="134"/>
      <c r="T52" s="147" t="s">
        <v>130</v>
      </c>
      <c r="U52" s="135" t="s">
        <v>262</v>
      </c>
      <c r="V52" s="135" t="s">
        <v>245</v>
      </c>
      <c r="W52" s="170" t="s">
        <v>148</v>
      </c>
      <c r="X52" s="170" t="s">
        <v>252</v>
      </c>
      <c r="Y52" s="131">
        <v>65760</v>
      </c>
      <c r="Z52" s="131"/>
      <c r="AA52" s="131">
        <f t="shared" si="0"/>
        <v>65760</v>
      </c>
      <c r="AB52" s="131"/>
      <c r="AC52" s="147" t="s">
        <v>51</v>
      </c>
      <c r="AD52" s="132" t="s">
        <v>41</v>
      </c>
      <c r="AE52" s="147" t="s">
        <v>50</v>
      </c>
      <c r="AF52" s="84"/>
      <c r="AG52" s="84"/>
      <c r="AH52" s="84"/>
      <c r="AI52" s="84"/>
      <c r="AJ52" s="84"/>
      <c r="AK52" s="111">
        <f t="shared" ref="AK52" si="8">AA52/0.046</f>
        <v>1429565.2173913044</v>
      </c>
      <c r="AL52" s="85"/>
      <c r="AM52" s="84"/>
      <c r="AN52" s="84"/>
      <c r="AO52" s="84"/>
      <c r="AP52" s="84"/>
      <c r="AQ52" s="84"/>
    </row>
    <row r="53" spans="1:43" ht="69" customHeight="1" x14ac:dyDescent="0.25">
      <c r="A53" s="132">
        <v>2023</v>
      </c>
      <c r="B53" s="132">
        <v>25</v>
      </c>
      <c r="C53" s="132">
        <v>370</v>
      </c>
      <c r="D53" s="132" t="s">
        <v>24</v>
      </c>
      <c r="E53" s="132"/>
      <c r="F53" s="132"/>
      <c r="G53" s="132">
        <v>22</v>
      </c>
      <c r="H53" s="132" t="s">
        <v>183</v>
      </c>
      <c r="I53" s="133" t="s">
        <v>215</v>
      </c>
      <c r="J53" s="145" t="s">
        <v>95</v>
      </c>
      <c r="K53" s="132">
        <v>876</v>
      </c>
      <c r="L53" s="147" t="s">
        <v>38</v>
      </c>
      <c r="M53" s="152">
        <v>960</v>
      </c>
      <c r="N53" s="132"/>
      <c r="O53" s="147" t="s">
        <v>97</v>
      </c>
      <c r="P53" s="134" t="s">
        <v>20</v>
      </c>
      <c r="Q53" s="132" t="s">
        <v>28</v>
      </c>
      <c r="R53" s="134" t="s">
        <v>19</v>
      </c>
      <c r="S53" s="134"/>
      <c r="T53" s="147" t="s">
        <v>233</v>
      </c>
      <c r="U53" s="135" t="s">
        <v>238</v>
      </c>
      <c r="V53" s="135" t="s">
        <v>239</v>
      </c>
      <c r="W53" s="170" t="s">
        <v>234</v>
      </c>
      <c r="X53" s="170" t="s">
        <v>126</v>
      </c>
      <c r="Y53" s="131">
        <v>17502</v>
      </c>
      <c r="Z53" s="126"/>
      <c r="AA53" s="131">
        <f t="shared" si="0"/>
        <v>17502</v>
      </c>
      <c r="AB53" s="116"/>
      <c r="AC53" s="147" t="s">
        <v>51</v>
      </c>
      <c r="AD53" s="132" t="s">
        <v>300</v>
      </c>
      <c r="AE53" s="147" t="s">
        <v>50</v>
      </c>
      <c r="AF53" s="135"/>
      <c r="AG53" s="135"/>
      <c r="AH53" s="84"/>
      <c r="AI53" s="85"/>
      <c r="AJ53" s="85"/>
      <c r="AK53" s="111">
        <f t="shared" si="1"/>
        <v>380478.26086956525</v>
      </c>
      <c r="AL53" s="85"/>
      <c r="AM53" s="85"/>
      <c r="AN53" s="85"/>
      <c r="AO53" s="85"/>
      <c r="AP53" s="85"/>
      <c r="AQ53" s="85"/>
    </row>
    <row r="54" spans="1:43" ht="67.900000000000006" customHeight="1" x14ac:dyDescent="0.25">
      <c r="A54" s="132">
        <v>2023</v>
      </c>
      <c r="B54" s="132">
        <v>26</v>
      </c>
      <c r="C54" s="147" t="s">
        <v>64</v>
      </c>
      <c r="D54" s="132" t="s">
        <v>105</v>
      </c>
      <c r="E54" s="151"/>
      <c r="F54" s="151"/>
      <c r="G54" s="132">
        <v>23</v>
      </c>
      <c r="H54" s="132" t="s">
        <v>184</v>
      </c>
      <c r="I54" s="137" t="s">
        <v>216</v>
      </c>
      <c r="J54" s="133" t="s">
        <v>96</v>
      </c>
      <c r="K54" s="132">
        <v>876</v>
      </c>
      <c r="L54" s="147" t="s">
        <v>38</v>
      </c>
      <c r="M54" s="152">
        <v>1</v>
      </c>
      <c r="N54" s="132"/>
      <c r="O54" s="147" t="s">
        <v>97</v>
      </c>
      <c r="P54" s="134" t="s">
        <v>20</v>
      </c>
      <c r="Q54" s="132" t="s">
        <v>27</v>
      </c>
      <c r="R54" s="134" t="s">
        <v>19</v>
      </c>
      <c r="S54" s="134"/>
      <c r="T54" s="147" t="s">
        <v>130</v>
      </c>
      <c r="U54" s="135" t="s">
        <v>244</v>
      </c>
      <c r="V54" s="135" t="s">
        <v>244</v>
      </c>
      <c r="W54" s="170" t="s">
        <v>130</v>
      </c>
      <c r="X54" s="170" t="s">
        <v>235</v>
      </c>
      <c r="Y54" s="131">
        <v>12000</v>
      </c>
      <c r="Z54" s="18"/>
      <c r="AA54" s="131">
        <f t="shared" si="0"/>
        <v>12000</v>
      </c>
      <c r="AB54" s="114"/>
      <c r="AC54" s="147" t="s">
        <v>51</v>
      </c>
      <c r="AD54" s="132" t="s">
        <v>113</v>
      </c>
      <c r="AE54" s="147" t="s">
        <v>50</v>
      </c>
      <c r="AF54" s="84"/>
      <c r="AG54" s="84"/>
      <c r="AH54" s="84"/>
      <c r="AI54" s="84"/>
      <c r="AJ54" s="84"/>
      <c r="AK54" s="111">
        <f t="shared" si="1"/>
        <v>260869.5652173913</v>
      </c>
      <c r="AL54" s="84"/>
      <c r="AM54" s="84"/>
      <c r="AN54" s="84"/>
      <c r="AO54" s="84"/>
      <c r="AP54" s="84"/>
      <c r="AQ54" s="84"/>
    </row>
    <row r="55" spans="1:43" ht="67.5" customHeight="1" x14ac:dyDescent="0.25">
      <c r="A55" s="132">
        <v>2023</v>
      </c>
      <c r="B55" s="132">
        <v>27</v>
      </c>
      <c r="C55" s="132">
        <v>370</v>
      </c>
      <c r="D55" s="132" t="s">
        <v>115</v>
      </c>
      <c r="E55" s="132"/>
      <c r="F55" s="132"/>
      <c r="G55" s="132">
        <v>24</v>
      </c>
      <c r="H55" s="132" t="s">
        <v>185</v>
      </c>
      <c r="I55" s="137" t="s">
        <v>217</v>
      </c>
      <c r="J55" s="133" t="s">
        <v>96</v>
      </c>
      <c r="K55" s="132">
        <v>876</v>
      </c>
      <c r="L55" s="147" t="s">
        <v>38</v>
      </c>
      <c r="M55" s="152">
        <v>1</v>
      </c>
      <c r="N55" s="132"/>
      <c r="O55" s="147" t="s">
        <v>97</v>
      </c>
      <c r="P55" s="134" t="s">
        <v>20</v>
      </c>
      <c r="Q55" s="132" t="s">
        <v>39</v>
      </c>
      <c r="R55" s="134" t="s">
        <v>19</v>
      </c>
      <c r="S55" s="134" t="s">
        <v>229</v>
      </c>
      <c r="T55" s="147" t="s">
        <v>130</v>
      </c>
      <c r="U55" s="135" t="s">
        <v>242</v>
      </c>
      <c r="V55" s="135" t="s">
        <v>242</v>
      </c>
      <c r="W55" s="147" t="s">
        <v>130</v>
      </c>
      <c r="X55" s="170" t="s">
        <v>235</v>
      </c>
      <c r="Y55" s="131">
        <v>14353</v>
      </c>
      <c r="Z55" s="18"/>
      <c r="AA55" s="131">
        <f t="shared" si="0"/>
        <v>14353</v>
      </c>
      <c r="AB55" s="114"/>
      <c r="AC55" s="147" t="s">
        <v>51</v>
      </c>
      <c r="AD55" s="132" t="s">
        <v>151</v>
      </c>
      <c r="AE55" s="147" t="s">
        <v>49</v>
      </c>
      <c r="AF55" s="135"/>
      <c r="AG55" s="135"/>
      <c r="AH55" s="84"/>
      <c r="AI55" s="85"/>
      <c r="AJ55" s="85"/>
      <c r="AK55" s="111">
        <f t="shared" si="1"/>
        <v>312021.73913043481</v>
      </c>
      <c r="AL55" s="85"/>
      <c r="AM55" s="85"/>
      <c r="AN55" s="85"/>
      <c r="AO55" s="85"/>
      <c r="AP55" s="85"/>
      <c r="AQ55" s="85"/>
    </row>
    <row r="56" spans="1:43" ht="67.5" customHeight="1" x14ac:dyDescent="0.25">
      <c r="A56" s="132">
        <v>2023</v>
      </c>
      <c r="B56" s="132">
        <v>28</v>
      </c>
      <c r="C56" s="132">
        <v>370</v>
      </c>
      <c r="D56" s="132" t="s">
        <v>115</v>
      </c>
      <c r="E56" s="132"/>
      <c r="F56" s="132"/>
      <c r="G56" s="132">
        <v>25</v>
      </c>
      <c r="H56" s="132" t="s">
        <v>186</v>
      </c>
      <c r="I56" s="137" t="s">
        <v>218</v>
      </c>
      <c r="J56" s="133" t="s">
        <v>96</v>
      </c>
      <c r="K56" s="132">
        <v>876</v>
      </c>
      <c r="L56" s="147" t="s">
        <v>38</v>
      </c>
      <c r="M56" s="152">
        <v>1</v>
      </c>
      <c r="N56" s="132"/>
      <c r="O56" s="147" t="s">
        <v>97</v>
      </c>
      <c r="P56" s="134" t="s">
        <v>20</v>
      </c>
      <c r="Q56" s="132" t="s">
        <v>27</v>
      </c>
      <c r="R56" s="134" t="s">
        <v>19</v>
      </c>
      <c r="S56" s="134"/>
      <c r="T56" s="147" t="s">
        <v>130</v>
      </c>
      <c r="U56" s="135" t="s">
        <v>244</v>
      </c>
      <c r="V56" s="135" t="s">
        <v>244</v>
      </c>
      <c r="W56" s="170" t="s">
        <v>130</v>
      </c>
      <c r="X56" s="170" t="s">
        <v>235</v>
      </c>
      <c r="Y56" s="131">
        <v>24000</v>
      </c>
      <c r="Z56" s="18"/>
      <c r="AA56" s="131">
        <f t="shared" si="0"/>
        <v>24000</v>
      </c>
      <c r="AB56" s="114"/>
      <c r="AC56" s="147" t="s">
        <v>51</v>
      </c>
      <c r="AD56" s="132" t="s">
        <v>152</v>
      </c>
      <c r="AE56" s="147" t="s">
        <v>50</v>
      </c>
      <c r="AF56" s="135"/>
      <c r="AG56" s="135"/>
      <c r="AH56" s="84"/>
      <c r="AI56" s="85"/>
      <c r="AJ56" s="85"/>
      <c r="AK56" s="111">
        <f t="shared" si="1"/>
        <v>521739.13043478259</v>
      </c>
      <c r="AL56" s="85"/>
      <c r="AM56" s="85"/>
      <c r="AN56" s="85"/>
      <c r="AO56" s="85"/>
      <c r="AP56" s="85"/>
      <c r="AQ56" s="85"/>
    </row>
    <row r="57" spans="1:43" ht="67.5" customHeight="1" x14ac:dyDescent="0.25">
      <c r="A57" s="132">
        <v>2023</v>
      </c>
      <c r="B57" s="132">
        <v>29</v>
      </c>
      <c r="C57" s="15">
        <v>370</v>
      </c>
      <c r="D57" s="113" t="s">
        <v>24</v>
      </c>
      <c r="E57" s="113"/>
      <c r="F57" s="113"/>
      <c r="G57" s="132">
        <v>26</v>
      </c>
      <c r="H57" s="132" t="s">
        <v>187</v>
      </c>
      <c r="I57" s="133" t="s">
        <v>219</v>
      </c>
      <c r="J57" s="133" t="s">
        <v>96</v>
      </c>
      <c r="K57" s="132">
        <v>876</v>
      </c>
      <c r="L57" s="147" t="s">
        <v>38</v>
      </c>
      <c r="M57" s="152">
        <v>1</v>
      </c>
      <c r="N57" s="132"/>
      <c r="O57" s="147" t="s">
        <v>97</v>
      </c>
      <c r="P57" s="134" t="s">
        <v>20</v>
      </c>
      <c r="Q57" s="132" t="s">
        <v>27</v>
      </c>
      <c r="R57" s="134" t="s">
        <v>19</v>
      </c>
      <c r="S57" s="134"/>
      <c r="T57" s="147" t="s">
        <v>130</v>
      </c>
      <c r="U57" s="135" t="s">
        <v>244</v>
      </c>
      <c r="V57" s="135" t="s">
        <v>244</v>
      </c>
      <c r="W57" s="170" t="s">
        <v>130</v>
      </c>
      <c r="X57" s="170" t="s">
        <v>235</v>
      </c>
      <c r="Y57" s="131">
        <v>11679</v>
      </c>
      <c r="Z57" s="18"/>
      <c r="AA57" s="131">
        <f t="shared" si="0"/>
        <v>11679</v>
      </c>
      <c r="AB57" s="114"/>
      <c r="AC57" s="147" t="s">
        <v>51</v>
      </c>
      <c r="AD57" s="132" t="s">
        <v>114</v>
      </c>
      <c r="AE57" s="147" t="s">
        <v>49</v>
      </c>
      <c r="AF57" s="135"/>
      <c r="AG57" s="135"/>
      <c r="AH57" s="84"/>
      <c r="AI57" s="85"/>
      <c r="AJ57" s="85"/>
      <c r="AK57" s="111">
        <f t="shared" si="1"/>
        <v>253891.30434782608</v>
      </c>
      <c r="AL57" s="20"/>
      <c r="AM57" s="20"/>
      <c r="AN57" s="20"/>
      <c r="AO57" s="20"/>
      <c r="AP57" s="20"/>
      <c r="AQ57" s="20"/>
    </row>
    <row r="58" spans="1:43" ht="67.5" customHeight="1" x14ac:dyDescent="0.25">
      <c r="A58" s="132">
        <v>2023</v>
      </c>
      <c r="B58" s="132">
        <v>30</v>
      </c>
      <c r="C58" s="15">
        <v>370</v>
      </c>
      <c r="D58" s="132" t="s">
        <v>24</v>
      </c>
      <c r="E58" s="16"/>
      <c r="F58" s="112"/>
      <c r="G58" s="132">
        <v>27</v>
      </c>
      <c r="H58" s="132" t="s">
        <v>188</v>
      </c>
      <c r="I58" s="133" t="s">
        <v>108</v>
      </c>
      <c r="J58" s="133" t="s">
        <v>96</v>
      </c>
      <c r="K58" s="132">
        <v>876</v>
      </c>
      <c r="L58" s="147" t="s">
        <v>38</v>
      </c>
      <c r="M58" s="152">
        <v>1</v>
      </c>
      <c r="N58" s="132"/>
      <c r="O58" s="147" t="s">
        <v>97</v>
      </c>
      <c r="P58" s="134" t="s">
        <v>20</v>
      </c>
      <c r="Q58" s="132" t="s">
        <v>27</v>
      </c>
      <c r="R58" s="134" t="s">
        <v>19</v>
      </c>
      <c r="S58" s="134"/>
      <c r="T58" s="147" t="s">
        <v>233</v>
      </c>
      <c r="U58" s="135" t="s">
        <v>236</v>
      </c>
      <c r="V58" s="139" t="s">
        <v>236</v>
      </c>
      <c r="W58" s="155" t="s">
        <v>233</v>
      </c>
      <c r="X58" s="170" t="s">
        <v>263</v>
      </c>
      <c r="Y58" s="226">
        <v>26568</v>
      </c>
      <c r="Z58" s="18"/>
      <c r="AA58" s="131">
        <v>15498</v>
      </c>
      <c r="AB58" s="115">
        <f>Y58-AA58</f>
        <v>11070</v>
      </c>
      <c r="AC58" s="147" t="s">
        <v>51</v>
      </c>
      <c r="AD58" s="132" t="s">
        <v>153</v>
      </c>
      <c r="AE58" s="147" t="s">
        <v>49</v>
      </c>
      <c r="AF58" s="135"/>
      <c r="AG58" s="135"/>
      <c r="AH58" s="84"/>
      <c r="AI58" s="85"/>
      <c r="AJ58" s="85"/>
      <c r="AK58" s="111">
        <f t="shared" si="1"/>
        <v>336913.04347826086</v>
      </c>
      <c r="AL58" s="20"/>
      <c r="AM58" s="20"/>
      <c r="AN58" s="20"/>
      <c r="AO58" s="20"/>
      <c r="AP58" s="20"/>
      <c r="AQ58" s="20"/>
    </row>
    <row r="59" spans="1:43" ht="67.5" customHeight="1" x14ac:dyDescent="0.25">
      <c r="A59" s="132">
        <v>2023</v>
      </c>
      <c r="B59" s="132">
        <v>31</v>
      </c>
      <c r="C59" s="15">
        <v>370</v>
      </c>
      <c r="D59" s="113" t="s">
        <v>24</v>
      </c>
      <c r="E59" s="16"/>
      <c r="F59" s="112"/>
      <c r="G59" s="132">
        <v>28</v>
      </c>
      <c r="H59" s="132" t="s">
        <v>189</v>
      </c>
      <c r="I59" s="133" t="s">
        <v>220</v>
      </c>
      <c r="J59" s="133" t="s">
        <v>96</v>
      </c>
      <c r="K59" s="132">
        <v>876</v>
      </c>
      <c r="L59" s="147" t="s">
        <v>38</v>
      </c>
      <c r="M59" s="152">
        <v>1</v>
      </c>
      <c r="N59" s="132"/>
      <c r="O59" s="147" t="s">
        <v>97</v>
      </c>
      <c r="P59" s="134" t="s">
        <v>20</v>
      </c>
      <c r="Q59" s="132" t="s">
        <v>27</v>
      </c>
      <c r="R59" s="134" t="s">
        <v>19</v>
      </c>
      <c r="S59" s="134"/>
      <c r="T59" s="147" t="s">
        <v>130</v>
      </c>
      <c r="U59" s="135" t="s">
        <v>244</v>
      </c>
      <c r="V59" s="135" t="s">
        <v>244</v>
      </c>
      <c r="W59" s="170" t="s">
        <v>130</v>
      </c>
      <c r="X59" s="170" t="s">
        <v>235</v>
      </c>
      <c r="Y59" s="131">
        <v>4619.1400000000003</v>
      </c>
      <c r="Z59" s="18"/>
      <c r="AA59" s="131">
        <f t="shared" si="0"/>
        <v>4619.1400000000003</v>
      </c>
      <c r="AB59" s="114"/>
      <c r="AC59" s="147" t="s">
        <v>51</v>
      </c>
      <c r="AD59" s="132" t="s">
        <v>98</v>
      </c>
      <c r="AE59" s="147" t="s">
        <v>49</v>
      </c>
      <c r="AF59" s="135"/>
      <c r="AG59" s="135"/>
      <c r="AH59" s="84"/>
      <c r="AI59" s="85"/>
      <c r="AJ59" s="85"/>
      <c r="AK59" s="111">
        <f t="shared" si="1"/>
        <v>100416.08695652174</v>
      </c>
      <c r="AL59" s="20"/>
      <c r="AM59" s="20"/>
      <c r="AN59" s="20"/>
      <c r="AO59" s="20"/>
      <c r="AP59" s="20"/>
      <c r="AQ59" s="20"/>
    </row>
    <row r="60" spans="1:43" s="223" customFormat="1" ht="60" customHeight="1" x14ac:dyDescent="0.25">
      <c r="A60" s="132">
        <v>2023</v>
      </c>
      <c r="B60" s="132">
        <v>32</v>
      </c>
      <c r="C60" s="132">
        <v>370</v>
      </c>
      <c r="D60" s="132" t="s">
        <v>24</v>
      </c>
      <c r="E60" s="132"/>
      <c r="F60" s="132"/>
      <c r="G60" s="132">
        <v>29</v>
      </c>
      <c r="H60" s="132" t="s">
        <v>190</v>
      </c>
      <c r="I60" s="137" t="s">
        <v>143</v>
      </c>
      <c r="J60" s="133" t="s">
        <v>96</v>
      </c>
      <c r="K60" s="132">
        <v>876</v>
      </c>
      <c r="L60" s="147" t="s">
        <v>38</v>
      </c>
      <c r="M60" s="152">
        <v>1</v>
      </c>
      <c r="N60" s="132"/>
      <c r="O60" s="147" t="s">
        <v>97</v>
      </c>
      <c r="P60" s="134" t="s">
        <v>20</v>
      </c>
      <c r="Q60" s="132" t="s">
        <v>28</v>
      </c>
      <c r="R60" s="134" t="s">
        <v>19</v>
      </c>
      <c r="S60" s="134"/>
      <c r="T60" s="147" t="s">
        <v>130</v>
      </c>
      <c r="U60" s="147" t="s">
        <v>250</v>
      </c>
      <c r="V60" s="135" t="s">
        <v>245</v>
      </c>
      <c r="W60" s="170" t="s">
        <v>148</v>
      </c>
      <c r="X60" s="170" t="s">
        <v>274</v>
      </c>
      <c r="Y60" s="131">
        <v>46800</v>
      </c>
      <c r="Z60" s="18"/>
      <c r="AA60" s="131">
        <v>21450</v>
      </c>
      <c r="AB60" s="131">
        <f>Y60-AA60</f>
        <v>25350</v>
      </c>
      <c r="AC60" s="147" t="s">
        <v>51</v>
      </c>
      <c r="AD60" s="132" t="s">
        <v>145</v>
      </c>
      <c r="AE60" s="147" t="s">
        <v>49</v>
      </c>
      <c r="AF60" s="135"/>
      <c r="AG60" s="126"/>
      <c r="AH60" s="84"/>
      <c r="AI60" s="85"/>
      <c r="AJ60" s="85"/>
      <c r="AK60" s="111">
        <f t="shared" ref="AK60" si="9">AA60/0.042</f>
        <v>510714.28571428568</v>
      </c>
      <c r="AL60" s="85"/>
      <c r="AM60" s="85"/>
      <c r="AN60" s="85"/>
      <c r="AO60" s="85"/>
      <c r="AP60" s="85"/>
      <c r="AQ60" s="85"/>
    </row>
    <row r="61" spans="1:43" ht="67.5" customHeight="1" x14ac:dyDescent="0.25">
      <c r="A61" s="132">
        <v>2023</v>
      </c>
      <c r="B61" s="132">
        <v>33</v>
      </c>
      <c r="C61" s="15">
        <v>370</v>
      </c>
      <c r="D61" s="132" t="s">
        <v>105</v>
      </c>
      <c r="E61" s="16"/>
      <c r="F61" s="112"/>
      <c r="G61" s="132">
        <v>30</v>
      </c>
      <c r="H61" s="132" t="s">
        <v>191</v>
      </c>
      <c r="I61" s="137" t="s">
        <v>275</v>
      </c>
      <c r="J61" s="145" t="s">
        <v>95</v>
      </c>
      <c r="K61" s="132">
        <v>876</v>
      </c>
      <c r="L61" s="147" t="s">
        <v>38</v>
      </c>
      <c r="M61" s="152">
        <v>1</v>
      </c>
      <c r="N61" s="132"/>
      <c r="O61" s="147" t="s">
        <v>97</v>
      </c>
      <c r="P61" s="134" t="s">
        <v>20</v>
      </c>
      <c r="Q61" s="132" t="s">
        <v>28</v>
      </c>
      <c r="R61" s="134" t="s">
        <v>19</v>
      </c>
      <c r="S61" s="134"/>
      <c r="T61" s="147" t="s">
        <v>233</v>
      </c>
      <c r="U61" s="135" t="s">
        <v>238</v>
      </c>
      <c r="V61" s="135" t="s">
        <v>239</v>
      </c>
      <c r="W61" s="170" t="s">
        <v>234</v>
      </c>
      <c r="X61" s="170" t="s">
        <v>235</v>
      </c>
      <c r="Y61" s="131">
        <v>677681</v>
      </c>
      <c r="Z61" s="18"/>
      <c r="AA61" s="131">
        <f t="shared" si="0"/>
        <v>677681</v>
      </c>
      <c r="AB61" s="114"/>
      <c r="AC61" s="138" t="s">
        <v>67</v>
      </c>
      <c r="AD61" s="132" t="s">
        <v>42</v>
      </c>
      <c r="AE61" s="147" t="s">
        <v>49</v>
      </c>
      <c r="AF61" s="135" t="s">
        <v>110</v>
      </c>
      <c r="AG61" s="137" t="s">
        <v>109</v>
      </c>
      <c r="AH61" s="84"/>
      <c r="AI61" s="85"/>
      <c r="AJ61" s="85"/>
      <c r="AK61" s="111">
        <f t="shared" si="1"/>
        <v>14732195.652173914</v>
      </c>
      <c r="AL61" s="20"/>
      <c r="AM61" s="20"/>
      <c r="AN61" s="20"/>
      <c r="AO61" s="20"/>
      <c r="AP61" s="20"/>
      <c r="AQ61" s="20"/>
    </row>
    <row r="62" spans="1:43" ht="66.75" customHeight="1" x14ac:dyDescent="0.25">
      <c r="A62" s="132">
        <v>2023</v>
      </c>
      <c r="B62" s="132">
        <v>34</v>
      </c>
      <c r="C62" s="15">
        <v>370</v>
      </c>
      <c r="D62" s="113" t="s">
        <v>24</v>
      </c>
      <c r="E62" s="16"/>
      <c r="F62" s="112"/>
      <c r="G62" s="259">
        <v>31</v>
      </c>
      <c r="H62" s="132" t="s">
        <v>192</v>
      </c>
      <c r="I62" s="137" t="s">
        <v>221</v>
      </c>
      <c r="J62" s="145" t="s">
        <v>95</v>
      </c>
      <c r="K62" s="132">
        <v>876</v>
      </c>
      <c r="L62" s="147" t="s">
        <v>38</v>
      </c>
      <c r="M62" s="152">
        <v>7</v>
      </c>
      <c r="N62" s="132"/>
      <c r="O62" s="147" t="s">
        <v>97</v>
      </c>
      <c r="P62" s="134" t="s">
        <v>20</v>
      </c>
      <c r="Q62" s="132" t="s">
        <v>28</v>
      </c>
      <c r="R62" s="134" t="s">
        <v>19</v>
      </c>
      <c r="S62" s="134"/>
      <c r="T62" s="147" t="s">
        <v>252</v>
      </c>
      <c r="U62" s="135" t="s">
        <v>260</v>
      </c>
      <c r="V62" s="135" t="s">
        <v>261</v>
      </c>
      <c r="W62" s="170" t="s">
        <v>240</v>
      </c>
      <c r="X62" s="170" t="s">
        <v>233</v>
      </c>
      <c r="Y62" s="131">
        <v>21274</v>
      </c>
      <c r="Z62" s="18"/>
      <c r="AA62" s="131">
        <f t="shared" si="0"/>
        <v>21274</v>
      </c>
      <c r="AB62" s="114"/>
      <c r="AC62" s="138" t="s">
        <v>103</v>
      </c>
      <c r="AD62" s="132" t="s">
        <v>102</v>
      </c>
      <c r="AE62" s="147" t="s">
        <v>50</v>
      </c>
      <c r="AF62" s="117" t="s">
        <v>265</v>
      </c>
      <c r="AG62" s="137" t="s">
        <v>264</v>
      </c>
      <c r="AH62" s="84"/>
      <c r="AI62" s="85"/>
      <c r="AJ62" s="85"/>
      <c r="AK62" s="111">
        <f t="shared" si="1"/>
        <v>462478.26086956525</v>
      </c>
      <c r="AL62" s="20"/>
      <c r="AM62" s="20"/>
      <c r="AN62" s="20"/>
      <c r="AO62" s="20"/>
      <c r="AP62" s="20"/>
      <c r="AQ62" s="20"/>
    </row>
    <row r="63" spans="1:43" ht="68.25" customHeight="1" x14ac:dyDescent="0.25">
      <c r="A63" s="132">
        <v>2023</v>
      </c>
      <c r="B63" s="132">
        <v>35</v>
      </c>
      <c r="C63" s="15">
        <v>370</v>
      </c>
      <c r="D63" s="113" t="s">
        <v>24</v>
      </c>
      <c r="E63" s="16"/>
      <c r="F63" s="112"/>
      <c r="G63" s="261"/>
      <c r="H63" s="132" t="s">
        <v>272</v>
      </c>
      <c r="I63" s="137" t="s">
        <v>222</v>
      </c>
      <c r="J63" s="145" t="s">
        <v>95</v>
      </c>
      <c r="K63" s="132">
        <v>796</v>
      </c>
      <c r="L63" s="147" t="s">
        <v>40</v>
      </c>
      <c r="M63" s="152">
        <v>1</v>
      </c>
      <c r="N63" s="132"/>
      <c r="O63" s="147" t="s">
        <v>97</v>
      </c>
      <c r="P63" s="134" t="s">
        <v>20</v>
      </c>
      <c r="Q63" s="132" t="s">
        <v>28</v>
      </c>
      <c r="R63" s="134" t="s">
        <v>19</v>
      </c>
      <c r="S63" s="134"/>
      <c r="T63" s="147" t="s">
        <v>252</v>
      </c>
      <c r="U63" s="135" t="s">
        <v>260</v>
      </c>
      <c r="V63" s="135" t="s">
        <v>261</v>
      </c>
      <c r="W63" s="170" t="s">
        <v>240</v>
      </c>
      <c r="X63" s="170" t="s">
        <v>233</v>
      </c>
      <c r="Y63" s="226">
        <v>1478</v>
      </c>
      <c r="Z63" s="18"/>
      <c r="AA63" s="131">
        <f t="shared" si="0"/>
        <v>1478</v>
      </c>
      <c r="AB63" s="115"/>
      <c r="AC63" s="138" t="s">
        <v>103</v>
      </c>
      <c r="AD63" s="132" t="s">
        <v>102</v>
      </c>
      <c r="AE63" s="147" t="s">
        <v>50</v>
      </c>
      <c r="AF63" s="117" t="s">
        <v>266</v>
      </c>
      <c r="AG63" s="137" t="s">
        <v>222</v>
      </c>
      <c r="AH63" s="84"/>
      <c r="AI63" s="85"/>
      <c r="AJ63" s="85"/>
      <c r="AK63" s="111">
        <f t="shared" si="1"/>
        <v>32130.434782608696</v>
      </c>
      <c r="AL63" s="20"/>
      <c r="AM63" s="20"/>
      <c r="AN63" s="20"/>
      <c r="AO63" s="20"/>
      <c r="AP63" s="20"/>
      <c r="AQ63" s="20"/>
    </row>
    <row r="64" spans="1:43" ht="67.5" customHeight="1" x14ac:dyDescent="0.25">
      <c r="A64" s="132">
        <v>2023</v>
      </c>
      <c r="B64" s="132">
        <v>36</v>
      </c>
      <c r="C64" s="86" t="s">
        <v>64</v>
      </c>
      <c r="D64" s="132" t="s">
        <v>105</v>
      </c>
      <c r="E64" s="87"/>
      <c r="F64" s="87"/>
      <c r="G64" s="132">
        <v>32</v>
      </c>
      <c r="H64" s="132" t="s">
        <v>273</v>
      </c>
      <c r="I64" s="137" t="s">
        <v>267</v>
      </c>
      <c r="J64" s="145" t="s">
        <v>95</v>
      </c>
      <c r="K64" s="132">
        <v>839</v>
      </c>
      <c r="L64" s="147" t="s">
        <v>281</v>
      </c>
      <c r="M64" s="224">
        <v>2</v>
      </c>
      <c r="N64" s="132"/>
      <c r="O64" s="147" t="s">
        <v>97</v>
      </c>
      <c r="P64" s="134" t="s">
        <v>20</v>
      </c>
      <c r="Q64" s="132" t="s">
        <v>28</v>
      </c>
      <c r="R64" s="134" t="s">
        <v>19</v>
      </c>
      <c r="S64" s="134"/>
      <c r="T64" s="147" t="s">
        <v>233</v>
      </c>
      <c r="U64" s="135" t="s">
        <v>238</v>
      </c>
      <c r="V64" s="135" t="s">
        <v>239</v>
      </c>
      <c r="W64" s="170" t="s">
        <v>234</v>
      </c>
      <c r="X64" s="170" t="s">
        <v>256</v>
      </c>
      <c r="Y64" s="131">
        <v>86400</v>
      </c>
      <c r="Z64" s="131"/>
      <c r="AA64" s="131">
        <f t="shared" si="0"/>
        <v>86400</v>
      </c>
      <c r="AB64" s="116"/>
      <c r="AC64" s="147" t="s">
        <v>66</v>
      </c>
      <c r="AD64" s="132" t="s">
        <v>43</v>
      </c>
      <c r="AE64" s="147" t="s">
        <v>50</v>
      </c>
      <c r="AF64" s="227" t="s">
        <v>305</v>
      </c>
      <c r="AG64" s="137" t="s">
        <v>267</v>
      </c>
      <c r="AH64" s="84"/>
      <c r="AI64" s="84"/>
      <c r="AJ64" s="84"/>
      <c r="AK64" s="111">
        <f t="shared" si="1"/>
        <v>1878260.8695652175</v>
      </c>
      <c r="AL64" s="19"/>
      <c r="AM64" s="19"/>
      <c r="AN64" s="19"/>
      <c r="AO64" s="19"/>
      <c r="AP64" s="19"/>
      <c r="AQ64" s="19"/>
    </row>
    <row r="65" spans="1:43" ht="81" customHeight="1" x14ac:dyDescent="0.25">
      <c r="A65" s="132">
        <v>2023</v>
      </c>
      <c r="B65" s="132">
        <v>37</v>
      </c>
      <c r="C65" s="15">
        <v>370</v>
      </c>
      <c r="D65" s="113" t="s">
        <v>105</v>
      </c>
      <c r="E65" s="16"/>
      <c r="F65" s="132"/>
      <c r="G65" s="132">
        <v>33</v>
      </c>
      <c r="H65" s="132" t="s">
        <v>278</v>
      </c>
      <c r="I65" s="137" t="s">
        <v>268</v>
      </c>
      <c r="J65" s="145" t="s">
        <v>95</v>
      </c>
      <c r="K65" s="132">
        <v>796</v>
      </c>
      <c r="L65" s="147" t="s">
        <v>40</v>
      </c>
      <c r="M65" s="152">
        <v>1</v>
      </c>
      <c r="N65" s="132"/>
      <c r="O65" s="147" t="s">
        <v>97</v>
      </c>
      <c r="P65" s="134" t="s">
        <v>20</v>
      </c>
      <c r="Q65" s="132" t="s">
        <v>28</v>
      </c>
      <c r="R65" s="134" t="s">
        <v>19</v>
      </c>
      <c r="S65" s="134"/>
      <c r="T65" s="147" t="s">
        <v>252</v>
      </c>
      <c r="U65" s="135" t="s">
        <v>260</v>
      </c>
      <c r="V65" s="135" t="s">
        <v>261</v>
      </c>
      <c r="W65" s="147" t="s">
        <v>240</v>
      </c>
      <c r="X65" s="170" t="s">
        <v>233</v>
      </c>
      <c r="Y65" s="131">
        <v>41960</v>
      </c>
      <c r="Z65" s="126"/>
      <c r="AA65" s="131">
        <f t="shared" si="0"/>
        <v>41960</v>
      </c>
      <c r="AB65" s="116"/>
      <c r="AC65" s="147" t="s">
        <v>66</v>
      </c>
      <c r="AD65" s="132" t="s">
        <v>43</v>
      </c>
      <c r="AE65" s="147" t="s">
        <v>49</v>
      </c>
      <c r="AF65" s="117" t="s">
        <v>301</v>
      </c>
      <c r="AG65" s="137" t="s">
        <v>268</v>
      </c>
      <c r="AH65" s="84"/>
      <c r="AI65" s="85"/>
      <c r="AJ65" s="85"/>
      <c r="AK65" s="111">
        <f t="shared" si="1"/>
        <v>912173.91304347827</v>
      </c>
      <c r="AL65" s="20"/>
      <c r="AM65" s="20"/>
      <c r="AN65" s="20"/>
      <c r="AO65" s="20"/>
      <c r="AP65" s="20"/>
      <c r="AQ65" s="20"/>
    </row>
    <row r="66" spans="1:43" ht="69.75" customHeight="1" x14ac:dyDescent="0.25">
      <c r="A66" s="132">
        <v>2023</v>
      </c>
      <c r="B66" s="132">
        <v>38</v>
      </c>
      <c r="C66" s="15">
        <v>370</v>
      </c>
      <c r="D66" s="113" t="s">
        <v>105</v>
      </c>
      <c r="E66" s="16"/>
      <c r="F66" s="112"/>
      <c r="G66" s="132">
        <v>34</v>
      </c>
      <c r="H66" s="132" t="s">
        <v>284</v>
      </c>
      <c r="I66" s="137" t="s">
        <v>269</v>
      </c>
      <c r="J66" s="145" t="s">
        <v>95</v>
      </c>
      <c r="K66" s="132">
        <v>796</v>
      </c>
      <c r="L66" s="147" t="s">
        <v>40</v>
      </c>
      <c r="M66" s="152">
        <v>1</v>
      </c>
      <c r="N66" s="132"/>
      <c r="O66" s="147" t="s">
        <v>97</v>
      </c>
      <c r="P66" s="134" t="s">
        <v>20</v>
      </c>
      <c r="Q66" s="132" t="s">
        <v>28</v>
      </c>
      <c r="R66" s="134" t="s">
        <v>19</v>
      </c>
      <c r="S66" s="134"/>
      <c r="T66" s="147" t="s">
        <v>252</v>
      </c>
      <c r="U66" s="135" t="s">
        <v>260</v>
      </c>
      <c r="V66" s="135" t="s">
        <v>261</v>
      </c>
      <c r="W66" s="147" t="s">
        <v>240</v>
      </c>
      <c r="X66" s="170" t="s">
        <v>233</v>
      </c>
      <c r="Y66" s="131">
        <v>50760</v>
      </c>
      <c r="Z66" s="131"/>
      <c r="AA66" s="131">
        <f t="shared" si="0"/>
        <v>50760</v>
      </c>
      <c r="AB66" s="116"/>
      <c r="AC66" s="147" t="s">
        <v>66</v>
      </c>
      <c r="AD66" s="132" t="s">
        <v>43</v>
      </c>
      <c r="AE66" s="147" t="s">
        <v>50</v>
      </c>
      <c r="AF66" s="117" t="s">
        <v>302</v>
      </c>
      <c r="AG66" s="137" t="s">
        <v>269</v>
      </c>
      <c r="AH66" s="84"/>
      <c r="AI66" s="85"/>
      <c r="AJ66" s="85"/>
      <c r="AK66" s="111">
        <f t="shared" si="1"/>
        <v>1103478.2608695652</v>
      </c>
      <c r="AL66" s="20"/>
      <c r="AM66" s="20"/>
      <c r="AN66" s="20"/>
      <c r="AO66" s="20"/>
      <c r="AP66" s="20"/>
      <c r="AQ66" s="20"/>
    </row>
    <row r="67" spans="1:43" ht="68.25" customHeight="1" x14ac:dyDescent="0.25">
      <c r="A67" s="132">
        <v>2023</v>
      </c>
      <c r="B67" s="132">
        <v>39</v>
      </c>
      <c r="C67" s="15">
        <v>370</v>
      </c>
      <c r="D67" s="113" t="s">
        <v>105</v>
      </c>
      <c r="E67" s="16"/>
      <c r="F67" s="112"/>
      <c r="G67" s="132">
        <v>35</v>
      </c>
      <c r="H67" s="132" t="s">
        <v>287</v>
      </c>
      <c r="I67" s="137" t="s">
        <v>223</v>
      </c>
      <c r="J67" s="145" t="s">
        <v>95</v>
      </c>
      <c r="K67" s="132">
        <v>796</v>
      </c>
      <c r="L67" s="147" t="s">
        <v>40</v>
      </c>
      <c r="M67" s="152">
        <v>4</v>
      </c>
      <c r="N67" s="132"/>
      <c r="O67" s="147" t="s">
        <v>97</v>
      </c>
      <c r="P67" s="134" t="s">
        <v>20</v>
      </c>
      <c r="Q67" s="132" t="s">
        <v>28</v>
      </c>
      <c r="R67" s="134" t="s">
        <v>19</v>
      </c>
      <c r="S67" s="134"/>
      <c r="T67" s="147" t="s">
        <v>130</v>
      </c>
      <c r="U67" s="135" t="s">
        <v>262</v>
      </c>
      <c r="V67" s="135" t="s">
        <v>245</v>
      </c>
      <c r="W67" s="170" t="s">
        <v>148</v>
      </c>
      <c r="X67" s="170" t="s">
        <v>252</v>
      </c>
      <c r="Y67" s="131">
        <v>4656</v>
      </c>
      <c r="Z67" s="131"/>
      <c r="AA67" s="131">
        <f t="shared" si="0"/>
        <v>4656</v>
      </c>
      <c r="AB67" s="116"/>
      <c r="AC67" s="147" t="s">
        <v>66</v>
      </c>
      <c r="AD67" s="132" t="s">
        <v>43</v>
      </c>
      <c r="AE67" s="147" t="s">
        <v>50</v>
      </c>
      <c r="AF67" s="117" t="s">
        <v>303</v>
      </c>
      <c r="AG67" s="137" t="s">
        <v>270</v>
      </c>
      <c r="AH67" s="84"/>
      <c r="AI67" s="85"/>
      <c r="AJ67" s="85"/>
      <c r="AK67" s="111">
        <f t="shared" si="1"/>
        <v>101217.39130434782</v>
      </c>
      <c r="AL67" s="20"/>
      <c r="AM67" s="20"/>
      <c r="AN67" s="20"/>
      <c r="AO67" s="20"/>
      <c r="AP67" s="20"/>
      <c r="AQ67" s="20"/>
    </row>
    <row r="68" spans="1:43" ht="69" customHeight="1" x14ac:dyDescent="0.25">
      <c r="A68" s="132">
        <v>2023</v>
      </c>
      <c r="B68" s="132">
        <v>40</v>
      </c>
      <c r="C68" s="15">
        <v>370</v>
      </c>
      <c r="D68" s="132" t="s">
        <v>105</v>
      </c>
      <c r="E68" s="113"/>
      <c r="F68" s="17"/>
      <c r="G68" s="132">
        <v>36</v>
      </c>
      <c r="H68" s="132" t="s">
        <v>288</v>
      </c>
      <c r="I68" s="137" t="s">
        <v>271</v>
      </c>
      <c r="J68" s="145" t="s">
        <v>95</v>
      </c>
      <c r="K68" s="132">
        <v>796</v>
      </c>
      <c r="L68" s="147" t="s">
        <v>40</v>
      </c>
      <c r="M68" s="152">
        <v>2</v>
      </c>
      <c r="N68" s="132"/>
      <c r="O68" s="147" t="s">
        <v>97</v>
      </c>
      <c r="P68" s="134" t="s">
        <v>20</v>
      </c>
      <c r="Q68" s="132" t="s">
        <v>28</v>
      </c>
      <c r="R68" s="134" t="s">
        <v>19</v>
      </c>
      <c r="S68" s="134"/>
      <c r="T68" s="147" t="s">
        <v>130</v>
      </c>
      <c r="U68" s="135" t="s">
        <v>262</v>
      </c>
      <c r="V68" s="135" t="s">
        <v>245</v>
      </c>
      <c r="W68" s="170" t="s">
        <v>148</v>
      </c>
      <c r="X68" s="170" t="s">
        <v>256</v>
      </c>
      <c r="Y68" s="131">
        <v>435568</v>
      </c>
      <c r="Z68" s="18"/>
      <c r="AA68" s="131">
        <f t="shared" si="0"/>
        <v>435568</v>
      </c>
      <c r="AB68" s="116"/>
      <c r="AC68" s="147" t="s">
        <v>66</v>
      </c>
      <c r="AD68" s="132" t="s">
        <v>228</v>
      </c>
      <c r="AE68" s="147" t="s">
        <v>49</v>
      </c>
      <c r="AF68" s="117" t="s">
        <v>304</v>
      </c>
      <c r="AG68" s="137" t="s">
        <v>271</v>
      </c>
      <c r="AH68" s="84"/>
      <c r="AI68" s="85"/>
      <c r="AJ68" s="85"/>
      <c r="AK68" s="111">
        <f t="shared" si="1"/>
        <v>9468869.5652173907</v>
      </c>
      <c r="AL68" s="20"/>
      <c r="AM68" s="20"/>
      <c r="AN68" s="20"/>
      <c r="AO68" s="20"/>
      <c r="AP68" s="20"/>
      <c r="AQ68" s="20"/>
    </row>
    <row r="69" spans="1:43" ht="18" customHeight="1" x14ac:dyDescent="0.25">
      <c r="A69" s="256" t="s">
        <v>87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8"/>
      <c r="AL69" s="57" t="s">
        <v>94</v>
      </c>
      <c r="AM69" s="57"/>
      <c r="AN69" s="313"/>
      <c r="AO69" s="314"/>
      <c r="AP69" s="314"/>
      <c r="AQ69" s="315"/>
    </row>
    <row r="70" spans="1:43" ht="18" customHeight="1" x14ac:dyDescent="0.25">
      <c r="A70" s="256" t="s">
        <v>88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8"/>
      <c r="AL70" s="46" t="s">
        <v>94</v>
      </c>
      <c r="AM70" s="46"/>
      <c r="AN70" s="313"/>
      <c r="AO70" s="314"/>
      <c r="AP70" s="314"/>
      <c r="AQ70" s="315"/>
    </row>
    <row r="71" spans="1:43" ht="18" customHeight="1" thickBot="1" x14ac:dyDescent="0.3">
      <c r="A71" s="296" t="s">
        <v>89</v>
      </c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8"/>
      <c r="AL71" s="218" t="s">
        <v>94</v>
      </c>
      <c r="AM71" s="218"/>
      <c r="AN71" s="319"/>
      <c r="AO71" s="320"/>
      <c r="AP71" s="320"/>
      <c r="AQ71" s="321"/>
    </row>
    <row r="72" spans="1:43" s="22" customFormat="1" ht="19.5" customHeight="1" x14ac:dyDescent="0.25">
      <c r="A72" s="247" t="s">
        <v>289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9"/>
      <c r="Y72" s="21">
        <f>SUM(Y29:Y68)</f>
        <v>3174763.56</v>
      </c>
      <c r="Z72" s="73"/>
      <c r="AA72" s="72">
        <f>SUM(AA29:AA68)</f>
        <v>2500963.3199999998</v>
      </c>
      <c r="AB72" s="73">
        <f>SUM(AB29:AB68)</f>
        <v>673800.24</v>
      </c>
      <c r="AC72" s="307"/>
      <c r="AD72" s="308"/>
      <c r="AE72" s="308"/>
      <c r="AF72" s="308"/>
      <c r="AG72" s="308"/>
      <c r="AH72" s="309"/>
      <c r="AI72" s="37"/>
      <c r="AJ72" s="64"/>
      <c r="AK72" s="81">
        <f>AA72/0.046</f>
        <v>54368767.826086953</v>
      </c>
      <c r="AL72" s="219" t="s">
        <v>297</v>
      </c>
      <c r="AM72" s="187"/>
      <c r="AN72" s="61"/>
      <c r="AO72" s="188"/>
      <c r="AP72" s="188"/>
      <c r="AQ72" s="189"/>
    </row>
    <row r="73" spans="1:43" s="22" customFormat="1" x14ac:dyDescent="0.25">
      <c r="A73" s="250" t="s">
        <v>290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2"/>
      <c r="Y73" s="141">
        <f>Y32+Y34+Y36+Y37+Y38+Y39+Y41+Y42+Y44+Y48+Y49+Y50+Y51+Y52+Y54+Y55+Y56+Y57+Y59+Y60+Y62+Y63+Y65+Y66+Y67+Y68</f>
        <v>1498211</v>
      </c>
      <c r="Z73" s="141"/>
      <c r="AA73" s="141">
        <f t="shared" ref="AA73:AB73" si="10">AA32+AA34+AA36+AA37+AA38+AA39+AA41+AA42+AA44+AA48+AA49+AA50+AA51+AA52+AA54+AA55+AA56+AA57+AA59+AA60+AA62+AA63+AA65+AA66+AA67+AA68</f>
        <v>1117828.72</v>
      </c>
      <c r="AB73" s="141">
        <f t="shared" si="10"/>
        <v>380382.27999999997</v>
      </c>
      <c r="AC73" s="310"/>
      <c r="AD73" s="311"/>
      <c r="AE73" s="311"/>
      <c r="AF73" s="311"/>
      <c r="AG73" s="311"/>
      <c r="AH73" s="312"/>
      <c r="AI73" s="38"/>
      <c r="AJ73" s="65"/>
      <c r="AK73" s="82">
        <f t="shared" ref="AK73:AK76" si="11">AA73/0.046</f>
        <v>24300624.347826086</v>
      </c>
      <c r="AL73" s="74" t="s">
        <v>294</v>
      </c>
      <c r="AM73" s="52"/>
      <c r="AN73" s="55"/>
      <c r="AO73" s="25"/>
      <c r="AP73" s="25"/>
      <c r="AQ73" s="26"/>
    </row>
    <row r="74" spans="1:43" x14ac:dyDescent="0.25">
      <c r="A74" s="228" t="s">
        <v>291</v>
      </c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30"/>
      <c r="Y74" s="141">
        <f>Y73+Y29+Y31+Y33+Y35+Y43+Y53+Y58+Y61+Y64</f>
        <v>2717672.9000000004</v>
      </c>
      <c r="Z74" s="141"/>
      <c r="AA74" s="141">
        <f t="shared" ref="AA74:AB74" si="12">AA73+AA29+AA31+AA33+AA35+AA43+AA53+AA58+AA61+AA64</f>
        <v>2326220.62</v>
      </c>
      <c r="AB74" s="141">
        <f t="shared" si="12"/>
        <v>391452.27999999997</v>
      </c>
      <c r="AC74" s="301"/>
      <c r="AD74" s="302"/>
      <c r="AE74" s="302"/>
      <c r="AF74" s="302"/>
      <c r="AG74" s="302"/>
      <c r="AH74" s="303"/>
      <c r="AI74" s="24"/>
      <c r="AJ74" s="55"/>
      <c r="AK74" s="82">
        <f t="shared" si="11"/>
        <v>50570013.478260875</v>
      </c>
      <c r="AL74" s="74" t="s">
        <v>295</v>
      </c>
      <c r="AM74" s="53"/>
      <c r="AN74" s="55"/>
      <c r="AO74" s="25"/>
      <c r="AP74" s="25"/>
      <c r="AQ74" s="26"/>
    </row>
    <row r="75" spans="1:43" x14ac:dyDescent="0.25">
      <c r="A75" s="228" t="s">
        <v>292</v>
      </c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30"/>
      <c r="Y75" s="141">
        <f>Y74+Y30+Y40+Y45+Y47</f>
        <v>3169163.5600000005</v>
      </c>
      <c r="Z75" s="141"/>
      <c r="AA75" s="141">
        <f t="shared" ref="AA75:AB75" si="13">AA74+AA30+AA40+AA45+AA47</f>
        <v>2495363.3200000003</v>
      </c>
      <c r="AB75" s="141">
        <f t="shared" si="13"/>
        <v>673800.24</v>
      </c>
      <c r="AC75" s="301"/>
      <c r="AD75" s="302"/>
      <c r="AE75" s="302"/>
      <c r="AF75" s="302"/>
      <c r="AG75" s="302"/>
      <c r="AH75" s="303"/>
      <c r="AI75" s="24"/>
      <c r="AJ75" s="55"/>
      <c r="AK75" s="82">
        <f t="shared" si="11"/>
        <v>54247028.695652179</v>
      </c>
      <c r="AL75" s="74" t="s">
        <v>296</v>
      </c>
      <c r="AM75" s="53"/>
      <c r="AN75" s="55"/>
      <c r="AO75" s="25"/>
      <c r="AP75" s="25"/>
      <c r="AQ75" s="26"/>
    </row>
    <row r="76" spans="1:43" ht="16.5" thickBot="1" x14ac:dyDescent="0.3">
      <c r="A76" s="243" t="s">
        <v>293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5"/>
      <c r="Y76" s="66">
        <f>Y75+Y46</f>
        <v>3174763.5600000005</v>
      </c>
      <c r="Z76" s="66"/>
      <c r="AA76" s="66">
        <f t="shared" ref="AA76:AB76" si="14">AA75+AA46</f>
        <v>2500963.3200000003</v>
      </c>
      <c r="AB76" s="66">
        <f t="shared" si="14"/>
        <v>673800.24</v>
      </c>
      <c r="AC76" s="304"/>
      <c r="AD76" s="305"/>
      <c r="AE76" s="305"/>
      <c r="AF76" s="305"/>
      <c r="AG76" s="305"/>
      <c r="AH76" s="306"/>
      <c r="AI76" s="39"/>
      <c r="AJ76" s="50"/>
      <c r="AK76" s="220">
        <f t="shared" si="11"/>
        <v>54368767.826086961</v>
      </c>
      <c r="AL76" s="78" t="s">
        <v>297</v>
      </c>
      <c r="AM76" s="54"/>
      <c r="AN76" s="56"/>
      <c r="AO76" s="29"/>
      <c r="AP76" s="29"/>
      <c r="AQ76" s="30"/>
    </row>
    <row r="77" spans="1:43" ht="18" customHeight="1" thickBot="1" x14ac:dyDescent="0.3">
      <c r="A77" s="234" t="s">
        <v>90</v>
      </c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196" t="s">
        <v>147</v>
      </c>
      <c r="AM77" s="75"/>
      <c r="AN77" s="75"/>
      <c r="AO77" s="76"/>
      <c r="AP77" s="76"/>
      <c r="AQ77" s="77"/>
    </row>
    <row r="78" spans="1:43" s="127" customFormat="1" ht="88.5" customHeight="1" x14ac:dyDescent="0.25">
      <c r="A78" s="149">
        <v>2021</v>
      </c>
      <c r="B78" s="150">
        <v>1</v>
      </c>
      <c r="C78" s="147" t="s">
        <v>64</v>
      </c>
      <c r="D78" s="132" t="s">
        <v>24</v>
      </c>
      <c r="E78" s="151"/>
      <c r="F78" s="151"/>
      <c r="G78" s="132">
        <v>1</v>
      </c>
      <c r="H78" s="132" t="s">
        <v>139</v>
      </c>
      <c r="I78" s="137" t="s">
        <v>140</v>
      </c>
      <c r="J78" s="133" t="s">
        <v>96</v>
      </c>
      <c r="K78" s="132">
        <v>876</v>
      </c>
      <c r="L78" s="147" t="s">
        <v>38</v>
      </c>
      <c r="M78" s="152">
        <v>1</v>
      </c>
      <c r="N78" s="132"/>
      <c r="O78" s="147" t="s">
        <v>97</v>
      </c>
      <c r="P78" s="134" t="s">
        <v>20</v>
      </c>
      <c r="Q78" s="132" t="s">
        <v>28</v>
      </c>
      <c r="R78" s="134" t="s">
        <v>19</v>
      </c>
      <c r="S78" s="134"/>
      <c r="T78" s="147" t="s">
        <v>129</v>
      </c>
      <c r="U78" s="147" t="s">
        <v>141</v>
      </c>
      <c r="V78" s="135" t="s">
        <v>141</v>
      </c>
      <c r="W78" s="170" t="s">
        <v>142</v>
      </c>
      <c r="X78" s="170" t="s">
        <v>130</v>
      </c>
      <c r="Y78" s="165">
        <v>60000</v>
      </c>
      <c r="Z78" s="166">
        <v>57500</v>
      </c>
      <c r="AA78" s="166">
        <v>2500</v>
      </c>
      <c r="AB78" s="167"/>
      <c r="AC78" s="147" t="s">
        <v>52</v>
      </c>
      <c r="AD78" s="132" t="s">
        <v>146</v>
      </c>
      <c r="AE78" s="147" t="s">
        <v>49</v>
      </c>
      <c r="AF78" s="136"/>
      <c r="AG78" s="136"/>
      <c r="AH78" s="148"/>
      <c r="AI78" s="175"/>
      <c r="AJ78" s="136"/>
      <c r="AK78" s="136"/>
      <c r="AL78" s="136"/>
      <c r="AM78" s="136"/>
      <c r="AN78" s="136"/>
      <c r="AO78" s="136"/>
      <c r="AP78" s="136"/>
      <c r="AQ78" s="148"/>
    </row>
    <row r="79" spans="1:43" s="130" customFormat="1" ht="47.25" x14ac:dyDescent="0.25">
      <c r="A79" s="149">
        <v>2021</v>
      </c>
      <c r="B79" s="150">
        <v>2</v>
      </c>
      <c r="C79" s="147" t="s">
        <v>64</v>
      </c>
      <c r="D79" s="132" t="s">
        <v>24</v>
      </c>
      <c r="E79" s="151"/>
      <c r="F79" s="151"/>
      <c r="G79" s="132">
        <v>2</v>
      </c>
      <c r="H79" s="132" t="s">
        <v>134</v>
      </c>
      <c r="I79" s="137" t="s">
        <v>104</v>
      </c>
      <c r="J79" s="133" t="s">
        <v>96</v>
      </c>
      <c r="K79" s="132">
        <v>876</v>
      </c>
      <c r="L79" s="147" t="s">
        <v>38</v>
      </c>
      <c r="M79" s="169">
        <v>1</v>
      </c>
      <c r="N79" s="132"/>
      <c r="O79" s="147" t="s">
        <v>97</v>
      </c>
      <c r="P79" s="134" t="s">
        <v>20</v>
      </c>
      <c r="Q79" s="132" t="s">
        <v>28</v>
      </c>
      <c r="R79" s="134" t="s">
        <v>19</v>
      </c>
      <c r="S79" s="134"/>
      <c r="T79" s="147" t="s">
        <v>131</v>
      </c>
      <c r="U79" s="147" t="s">
        <v>135</v>
      </c>
      <c r="V79" s="135" t="s">
        <v>136</v>
      </c>
      <c r="W79" s="170" t="s">
        <v>106</v>
      </c>
      <c r="X79" s="124" t="s">
        <v>137</v>
      </c>
      <c r="Y79" s="153">
        <v>2419935</v>
      </c>
      <c r="Z79" s="131">
        <v>1344408</v>
      </c>
      <c r="AA79" s="131">
        <v>806645</v>
      </c>
      <c r="AB79" s="154">
        <f>Y79-Z79-AA79</f>
        <v>268882</v>
      </c>
      <c r="AC79" s="173" t="s">
        <v>53</v>
      </c>
      <c r="AD79" s="132" t="s">
        <v>35</v>
      </c>
      <c r="AE79" s="147" t="s">
        <v>49</v>
      </c>
      <c r="AF79" s="136"/>
      <c r="AG79" s="136"/>
      <c r="AH79" s="174"/>
      <c r="AI79" s="175"/>
      <c r="AJ79" s="136"/>
      <c r="AK79" s="176"/>
      <c r="AL79" s="129"/>
      <c r="AM79" s="136"/>
      <c r="AN79" s="136"/>
      <c r="AO79" s="136"/>
      <c r="AP79" s="136"/>
      <c r="AQ79" s="148"/>
    </row>
    <row r="80" spans="1:43" s="130" customFormat="1" ht="53.25" customHeight="1" x14ac:dyDescent="0.25">
      <c r="A80" s="172">
        <v>2021</v>
      </c>
      <c r="B80" s="150">
        <v>3</v>
      </c>
      <c r="C80" s="138" t="s">
        <v>64</v>
      </c>
      <c r="D80" s="198" t="s">
        <v>24</v>
      </c>
      <c r="E80" s="125"/>
      <c r="F80" s="125"/>
      <c r="G80" s="132">
        <v>3</v>
      </c>
      <c r="H80" s="198" t="s">
        <v>144</v>
      </c>
      <c r="I80" s="118" t="s">
        <v>143</v>
      </c>
      <c r="J80" s="145" t="s">
        <v>96</v>
      </c>
      <c r="K80" s="198">
        <v>876</v>
      </c>
      <c r="L80" s="138" t="s">
        <v>38</v>
      </c>
      <c r="M80" s="122">
        <v>1</v>
      </c>
      <c r="N80" s="198"/>
      <c r="O80" s="138" t="s">
        <v>97</v>
      </c>
      <c r="P80" s="119" t="s">
        <v>20</v>
      </c>
      <c r="Q80" s="132" t="s">
        <v>28</v>
      </c>
      <c r="R80" s="119" t="s">
        <v>19</v>
      </c>
      <c r="S80" s="119"/>
      <c r="T80" s="147" t="s">
        <v>129</v>
      </c>
      <c r="U80" s="147" t="s">
        <v>141</v>
      </c>
      <c r="V80" s="135" t="s">
        <v>141</v>
      </c>
      <c r="W80" s="170" t="s">
        <v>142</v>
      </c>
      <c r="X80" s="170" t="s">
        <v>130</v>
      </c>
      <c r="Y80" s="153">
        <v>61200</v>
      </c>
      <c r="Z80" s="131">
        <v>58650</v>
      </c>
      <c r="AA80" s="131">
        <v>2550</v>
      </c>
      <c r="AB80" s="154"/>
      <c r="AC80" s="147" t="s">
        <v>51</v>
      </c>
      <c r="AD80" s="132" t="s">
        <v>145</v>
      </c>
      <c r="AE80" s="147" t="s">
        <v>49</v>
      </c>
      <c r="AF80" s="120"/>
      <c r="AG80" s="120"/>
      <c r="AH80" s="121"/>
      <c r="AI80" s="175"/>
      <c r="AJ80" s="136"/>
      <c r="AK80" s="136"/>
      <c r="AL80" s="136"/>
      <c r="AM80" s="136"/>
      <c r="AN80" s="136"/>
      <c r="AO80" s="136"/>
      <c r="AP80" s="136"/>
      <c r="AQ80" s="179"/>
    </row>
    <row r="81" spans="1:43" s="130" customFormat="1" ht="48.75" customHeight="1" x14ac:dyDescent="0.25">
      <c r="A81" s="149">
        <v>2022</v>
      </c>
      <c r="B81" s="150">
        <v>4</v>
      </c>
      <c r="C81" s="147" t="s">
        <v>64</v>
      </c>
      <c r="D81" s="132" t="s">
        <v>24</v>
      </c>
      <c r="E81" s="151"/>
      <c r="F81" s="151"/>
      <c r="G81" s="132">
        <v>4</v>
      </c>
      <c r="H81" s="132" t="s">
        <v>154</v>
      </c>
      <c r="I81" s="137" t="s">
        <v>116</v>
      </c>
      <c r="J81" s="133" t="s">
        <v>96</v>
      </c>
      <c r="K81" s="132">
        <v>876</v>
      </c>
      <c r="L81" s="147" t="s">
        <v>38</v>
      </c>
      <c r="M81" s="152">
        <v>1</v>
      </c>
      <c r="N81" s="132"/>
      <c r="O81" s="147" t="s">
        <v>97</v>
      </c>
      <c r="P81" s="134" t="s">
        <v>20</v>
      </c>
      <c r="Q81" s="132" t="s">
        <v>39</v>
      </c>
      <c r="R81" s="134" t="s">
        <v>19</v>
      </c>
      <c r="S81" s="134" t="s">
        <v>200</v>
      </c>
      <c r="T81" s="147" t="s">
        <v>120</v>
      </c>
      <c r="U81" s="147" t="s">
        <v>121</v>
      </c>
      <c r="V81" s="135" t="s">
        <v>121</v>
      </c>
      <c r="W81" s="170" t="s">
        <v>120</v>
      </c>
      <c r="X81" s="170" t="s">
        <v>122</v>
      </c>
      <c r="Y81" s="153">
        <v>597849</v>
      </c>
      <c r="Z81" s="131">
        <v>119570</v>
      </c>
      <c r="AA81" s="131">
        <v>239140</v>
      </c>
      <c r="AB81" s="154">
        <f>Y81-Z81-AA81</f>
        <v>239139</v>
      </c>
      <c r="AC81" s="128" t="s">
        <v>52</v>
      </c>
      <c r="AD81" s="132" t="s">
        <v>107</v>
      </c>
      <c r="AE81" s="147" t="s">
        <v>49</v>
      </c>
      <c r="AF81" s="136"/>
      <c r="AG81" s="136"/>
      <c r="AH81" s="148"/>
      <c r="AI81" s="175"/>
      <c r="AJ81" s="136"/>
      <c r="AK81" s="136"/>
      <c r="AL81" s="136"/>
      <c r="AM81" s="136"/>
      <c r="AN81" s="136"/>
      <c r="AO81" s="136"/>
      <c r="AP81" s="136"/>
      <c r="AQ81" s="148"/>
    </row>
    <row r="82" spans="1:43" s="130" customFormat="1" ht="36.75" customHeight="1" x14ac:dyDescent="0.25">
      <c r="A82" s="156">
        <v>2022</v>
      </c>
      <c r="B82" s="150">
        <v>5</v>
      </c>
      <c r="C82" s="146" t="s">
        <v>64</v>
      </c>
      <c r="D82" s="197" t="s">
        <v>24</v>
      </c>
      <c r="E82" s="157"/>
      <c r="F82" s="157"/>
      <c r="G82" s="132">
        <v>5</v>
      </c>
      <c r="H82" s="197" t="s">
        <v>155</v>
      </c>
      <c r="I82" s="158" t="s">
        <v>25</v>
      </c>
      <c r="J82" s="159" t="s">
        <v>96</v>
      </c>
      <c r="K82" s="197">
        <v>876</v>
      </c>
      <c r="L82" s="146" t="s">
        <v>38</v>
      </c>
      <c r="M82" s="160">
        <v>1</v>
      </c>
      <c r="N82" s="197"/>
      <c r="O82" s="146" t="s">
        <v>97</v>
      </c>
      <c r="P82" s="161" t="s">
        <v>20</v>
      </c>
      <c r="Q82" s="197" t="s">
        <v>28</v>
      </c>
      <c r="R82" s="161" t="s">
        <v>19</v>
      </c>
      <c r="S82" s="161"/>
      <c r="T82" s="138" t="s">
        <v>111</v>
      </c>
      <c r="U82" s="139" t="s">
        <v>123</v>
      </c>
      <c r="V82" s="139" t="s">
        <v>118</v>
      </c>
      <c r="W82" s="155" t="s">
        <v>112</v>
      </c>
      <c r="X82" s="123" t="s">
        <v>148</v>
      </c>
      <c r="Y82" s="162">
        <v>36600</v>
      </c>
      <c r="Z82" s="163">
        <v>30500</v>
      </c>
      <c r="AA82" s="163">
        <f>Y82-Z82</f>
        <v>6100</v>
      </c>
      <c r="AB82" s="164"/>
      <c r="AC82" s="168" t="s">
        <v>53</v>
      </c>
      <c r="AD82" s="198" t="s">
        <v>35</v>
      </c>
      <c r="AE82" s="138" t="s">
        <v>49</v>
      </c>
      <c r="AF82" s="143"/>
      <c r="AG82" s="143"/>
      <c r="AH82" s="144"/>
      <c r="AI82" s="177"/>
      <c r="AJ82" s="143"/>
      <c r="AK82" s="143"/>
      <c r="AL82" s="143"/>
      <c r="AM82" s="143"/>
      <c r="AN82" s="143"/>
      <c r="AO82" s="143"/>
      <c r="AP82" s="143"/>
      <c r="AQ82" s="144"/>
    </row>
    <row r="83" spans="1:43" s="127" customFormat="1" ht="36.75" customHeight="1" x14ac:dyDescent="0.25">
      <c r="A83" s="149">
        <v>2022</v>
      </c>
      <c r="B83" s="150">
        <v>6</v>
      </c>
      <c r="C83" s="147" t="s">
        <v>64</v>
      </c>
      <c r="D83" s="132" t="s">
        <v>24</v>
      </c>
      <c r="E83" s="151"/>
      <c r="F83" s="151"/>
      <c r="G83" s="132">
        <v>6</v>
      </c>
      <c r="H83" s="132" t="s">
        <v>156</v>
      </c>
      <c r="I83" s="137" t="s">
        <v>26</v>
      </c>
      <c r="J83" s="133" t="s">
        <v>96</v>
      </c>
      <c r="K83" s="132">
        <v>876</v>
      </c>
      <c r="L83" s="147" t="s">
        <v>38</v>
      </c>
      <c r="M83" s="152">
        <v>1</v>
      </c>
      <c r="N83" s="132"/>
      <c r="O83" s="147" t="s">
        <v>97</v>
      </c>
      <c r="P83" s="134" t="s">
        <v>20</v>
      </c>
      <c r="Q83" s="132" t="s">
        <v>28</v>
      </c>
      <c r="R83" s="134" t="s">
        <v>19</v>
      </c>
      <c r="S83" s="134"/>
      <c r="T83" s="147" t="s">
        <v>120</v>
      </c>
      <c r="U83" s="135" t="s">
        <v>124</v>
      </c>
      <c r="V83" s="135" t="s">
        <v>125</v>
      </c>
      <c r="W83" s="170" t="s">
        <v>119</v>
      </c>
      <c r="X83" s="124" t="s">
        <v>126</v>
      </c>
      <c r="Y83" s="153">
        <v>8074.15</v>
      </c>
      <c r="Z83" s="131"/>
      <c r="AA83" s="131">
        <v>2691</v>
      </c>
      <c r="AB83" s="154">
        <f>Y83-AA83</f>
        <v>5383.15</v>
      </c>
      <c r="AC83" s="128" t="s">
        <v>53</v>
      </c>
      <c r="AD83" s="132" t="s">
        <v>35</v>
      </c>
      <c r="AE83" s="147" t="s">
        <v>49</v>
      </c>
      <c r="AF83" s="136"/>
      <c r="AG83" s="136"/>
      <c r="AH83" s="148"/>
      <c r="AI83" s="175"/>
      <c r="AJ83" s="136"/>
      <c r="AK83" s="136"/>
      <c r="AL83" s="136"/>
      <c r="AM83" s="136"/>
      <c r="AN83" s="136"/>
      <c r="AO83" s="136"/>
      <c r="AP83" s="136"/>
      <c r="AQ83" s="148"/>
    </row>
    <row r="84" spans="1:43" s="127" customFormat="1" ht="53.25" customHeight="1" thickBot="1" x14ac:dyDescent="0.3">
      <c r="A84" s="201">
        <v>2022</v>
      </c>
      <c r="B84" s="150">
        <v>7</v>
      </c>
      <c r="C84" s="202" t="s">
        <v>64</v>
      </c>
      <c r="D84" s="203" t="s">
        <v>24</v>
      </c>
      <c r="E84" s="204"/>
      <c r="F84" s="204"/>
      <c r="G84" s="132">
        <v>7</v>
      </c>
      <c r="H84" s="203" t="s">
        <v>157</v>
      </c>
      <c r="I84" s="205" t="s">
        <v>108</v>
      </c>
      <c r="J84" s="206" t="s">
        <v>96</v>
      </c>
      <c r="K84" s="203">
        <v>876</v>
      </c>
      <c r="L84" s="202" t="s">
        <v>38</v>
      </c>
      <c r="M84" s="207">
        <v>1</v>
      </c>
      <c r="N84" s="203"/>
      <c r="O84" s="202" t="s">
        <v>97</v>
      </c>
      <c r="P84" s="208" t="s">
        <v>20</v>
      </c>
      <c r="Q84" s="203" t="s">
        <v>27</v>
      </c>
      <c r="R84" s="208" t="s">
        <v>19</v>
      </c>
      <c r="S84" s="208"/>
      <c r="T84" s="209" t="s">
        <v>117</v>
      </c>
      <c r="U84" s="210" t="s">
        <v>127</v>
      </c>
      <c r="V84" s="211" t="s">
        <v>127</v>
      </c>
      <c r="W84" s="212" t="s">
        <v>117</v>
      </c>
      <c r="X84" s="213" t="s">
        <v>128</v>
      </c>
      <c r="Y84" s="199">
        <v>26568</v>
      </c>
      <c r="Z84" s="200">
        <v>15498</v>
      </c>
      <c r="AA84" s="200">
        <f>Y84-Z84</f>
        <v>11070</v>
      </c>
      <c r="AB84" s="195"/>
      <c r="AC84" s="214" t="s">
        <v>51</v>
      </c>
      <c r="AD84" s="203" t="s">
        <v>37</v>
      </c>
      <c r="AE84" s="202" t="s">
        <v>49</v>
      </c>
      <c r="AF84" s="171"/>
      <c r="AG84" s="171"/>
      <c r="AH84" s="180"/>
      <c r="AI84" s="215"/>
      <c r="AJ84" s="216"/>
      <c r="AK84" s="216"/>
      <c r="AL84" s="216"/>
      <c r="AM84" s="216"/>
      <c r="AN84" s="216"/>
      <c r="AO84" s="216"/>
      <c r="AP84" s="216"/>
      <c r="AQ84" s="217"/>
    </row>
    <row r="85" spans="1:43" s="140" customFormat="1" ht="19.5" customHeight="1" x14ac:dyDescent="0.25">
      <c r="A85" s="247" t="s">
        <v>193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9"/>
      <c r="Y85" s="141">
        <f>SUM(Y78:Y84)</f>
        <v>3210226.15</v>
      </c>
      <c r="Z85" s="141">
        <f>SUM(Z78:Z84)</f>
        <v>1626126</v>
      </c>
      <c r="AA85" s="141">
        <f>SUM(AA78:AA84)</f>
        <v>1070696</v>
      </c>
      <c r="AB85" s="141">
        <f>SUM(AB78:AB84)</f>
        <v>513404.15</v>
      </c>
      <c r="AC85" s="307"/>
      <c r="AD85" s="308"/>
      <c r="AE85" s="308"/>
      <c r="AF85" s="308"/>
      <c r="AG85" s="308"/>
      <c r="AH85" s="309"/>
      <c r="AI85" s="37"/>
      <c r="AJ85" s="184"/>
      <c r="AK85" s="185">
        <f>AA85/0.046</f>
        <v>23276000</v>
      </c>
      <c r="AL85" s="186" t="s">
        <v>147</v>
      </c>
      <c r="AM85" s="187"/>
      <c r="AN85" s="61"/>
      <c r="AO85" s="188"/>
      <c r="AP85" s="188"/>
      <c r="AQ85" s="189"/>
    </row>
    <row r="86" spans="1:43" s="22" customFormat="1" x14ac:dyDescent="0.25">
      <c r="A86" s="250" t="s">
        <v>194</v>
      </c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2"/>
      <c r="Y86" s="23">
        <f>Y78+Y79+Y80+Y82</f>
        <v>2577735</v>
      </c>
      <c r="Z86" s="141">
        <f t="shared" ref="Z86:AB86" si="15">Z78+Z79+Z80+Z82</f>
        <v>1491058</v>
      </c>
      <c r="AA86" s="141">
        <f t="shared" si="15"/>
        <v>817795</v>
      </c>
      <c r="AB86" s="141">
        <f t="shared" si="15"/>
        <v>268882</v>
      </c>
      <c r="AC86" s="310"/>
      <c r="AD86" s="311"/>
      <c r="AE86" s="311"/>
      <c r="AF86" s="311"/>
      <c r="AG86" s="311"/>
      <c r="AH86" s="312"/>
      <c r="AI86" s="38"/>
      <c r="AJ86" s="42"/>
      <c r="AK86" s="193">
        <f t="shared" ref="AK86:AK89" si="16">AA86/0.046</f>
        <v>17778152.173913043</v>
      </c>
      <c r="AL86" s="142" t="s">
        <v>198</v>
      </c>
      <c r="AM86" s="52"/>
      <c r="AN86" s="55"/>
      <c r="AO86" s="25"/>
      <c r="AP86" s="25"/>
      <c r="AQ86" s="26"/>
    </row>
    <row r="87" spans="1:43" x14ac:dyDescent="0.25">
      <c r="A87" s="228" t="s">
        <v>195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30"/>
      <c r="Y87" s="27">
        <f>Y86+Y84</f>
        <v>2604303</v>
      </c>
      <c r="Z87" s="27">
        <f t="shared" ref="Z87:AB87" si="17">Z86+Z84</f>
        <v>1506556</v>
      </c>
      <c r="AA87" s="27">
        <f t="shared" si="17"/>
        <v>828865</v>
      </c>
      <c r="AB87" s="27">
        <f t="shared" si="17"/>
        <v>268882</v>
      </c>
      <c r="AC87" s="301"/>
      <c r="AD87" s="302"/>
      <c r="AE87" s="302"/>
      <c r="AF87" s="302"/>
      <c r="AG87" s="302"/>
      <c r="AH87" s="303"/>
      <c r="AI87" s="24"/>
      <c r="AJ87" s="44"/>
      <c r="AK87" s="193">
        <f t="shared" si="16"/>
        <v>18018804.347826086</v>
      </c>
      <c r="AL87" s="142" t="s">
        <v>199</v>
      </c>
      <c r="AM87" s="53"/>
      <c r="AN87" s="55"/>
      <c r="AO87" s="25"/>
      <c r="AP87" s="25"/>
      <c r="AQ87" s="26"/>
    </row>
    <row r="88" spans="1:43" x14ac:dyDescent="0.25">
      <c r="A88" s="228" t="s">
        <v>196</v>
      </c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Y88" s="27">
        <f>Y87+Y81+Y83</f>
        <v>3210226.15</v>
      </c>
      <c r="Z88" s="27">
        <f t="shared" ref="Z88:AB88" si="18">Z87+Z81+Z83</f>
        <v>1626126</v>
      </c>
      <c r="AA88" s="27">
        <f t="shared" si="18"/>
        <v>1070696</v>
      </c>
      <c r="AB88" s="27">
        <f t="shared" si="18"/>
        <v>513404.15</v>
      </c>
      <c r="AC88" s="301"/>
      <c r="AD88" s="302"/>
      <c r="AE88" s="302"/>
      <c r="AF88" s="302"/>
      <c r="AG88" s="302"/>
      <c r="AH88" s="303"/>
      <c r="AI88" s="24"/>
      <c r="AJ88" s="44"/>
      <c r="AK88" s="193">
        <f t="shared" si="16"/>
        <v>23276000</v>
      </c>
      <c r="AL88" s="142" t="s">
        <v>147</v>
      </c>
      <c r="AM88" s="53"/>
      <c r="AN88" s="55"/>
      <c r="AO88" s="25"/>
      <c r="AP88" s="25"/>
      <c r="AQ88" s="26"/>
    </row>
    <row r="89" spans="1:43" ht="16.5" thickBot="1" x14ac:dyDescent="0.3">
      <c r="A89" s="228" t="s">
        <v>197</v>
      </c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30"/>
      <c r="Y89" s="28">
        <f>Y88</f>
        <v>3210226.15</v>
      </c>
      <c r="Z89" s="28">
        <f t="shared" ref="Z89:AB89" si="19">Z88</f>
        <v>1626126</v>
      </c>
      <c r="AA89" s="28">
        <f t="shared" si="19"/>
        <v>1070696</v>
      </c>
      <c r="AB89" s="28">
        <f t="shared" si="19"/>
        <v>513404.15</v>
      </c>
      <c r="AC89" s="301"/>
      <c r="AD89" s="302"/>
      <c r="AE89" s="302"/>
      <c r="AF89" s="302"/>
      <c r="AG89" s="302"/>
      <c r="AH89" s="303"/>
      <c r="AI89" s="39"/>
      <c r="AJ89" s="45"/>
      <c r="AK89" s="194">
        <f t="shared" si="16"/>
        <v>23276000</v>
      </c>
      <c r="AL89" s="190" t="s">
        <v>147</v>
      </c>
      <c r="AM89" s="54"/>
      <c r="AN89" s="50"/>
      <c r="AO89" s="191"/>
      <c r="AP89" s="191"/>
      <c r="AQ89" s="192"/>
    </row>
    <row r="90" spans="1:43" x14ac:dyDescent="0.25">
      <c r="A90" s="228" t="s">
        <v>91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30"/>
      <c r="Y90" s="21">
        <v>0</v>
      </c>
      <c r="Z90" s="61"/>
      <c r="AA90" s="64">
        <v>0</v>
      </c>
      <c r="AB90" s="62"/>
      <c r="AC90" s="301"/>
      <c r="AD90" s="302"/>
      <c r="AE90" s="302"/>
      <c r="AF90" s="302"/>
      <c r="AG90" s="302"/>
      <c r="AH90" s="303"/>
      <c r="AI90" s="181"/>
      <c r="AJ90" s="182"/>
      <c r="AK90" s="183"/>
      <c r="AL90" s="325"/>
      <c r="AM90" s="326"/>
      <c r="AN90" s="326"/>
      <c r="AO90" s="326"/>
      <c r="AP90" s="326"/>
      <c r="AQ90" s="327"/>
    </row>
    <row r="91" spans="1:43" ht="16.5" thickBot="1" x14ac:dyDescent="0.3">
      <c r="A91" s="243" t="s">
        <v>92</v>
      </c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5"/>
      <c r="Y91" s="28">
        <v>0</v>
      </c>
      <c r="Z91" s="50"/>
      <c r="AA91" s="71">
        <v>0</v>
      </c>
      <c r="AB91" s="63"/>
      <c r="AC91" s="304"/>
      <c r="AD91" s="305"/>
      <c r="AE91" s="305"/>
      <c r="AF91" s="305"/>
      <c r="AG91" s="305"/>
      <c r="AH91" s="306"/>
      <c r="AI91" s="39"/>
      <c r="AJ91" s="45"/>
      <c r="AK91" s="41"/>
      <c r="AL91" s="328"/>
      <c r="AM91" s="329"/>
      <c r="AN91" s="329"/>
      <c r="AO91" s="329"/>
      <c r="AP91" s="329"/>
      <c r="AQ91" s="330"/>
    </row>
    <row r="92" spans="1:43" ht="28.5" customHeight="1" thickBot="1" x14ac:dyDescent="0.3">
      <c r="A92" s="234" t="s">
        <v>85</v>
      </c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6"/>
      <c r="AL92" s="83" t="s">
        <v>94</v>
      </c>
      <c r="AM92" s="91"/>
      <c r="AN92" s="92"/>
      <c r="AO92" s="93"/>
      <c r="AP92" s="93"/>
      <c r="AQ92" s="94"/>
    </row>
    <row r="93" spans="1:43" ht="16.5" thickBot="1" x14ac:dyDescent="0.3">
      <c r="A93" s="95"/>
      <c r="B93" s="96"/>
      <c r="C93" s="97"/>
      <c r="D93" s="98"/>
      <c r="E93" s="99"/>
      <c r="F93" s="99"/>
      <c r="G93" s="98"/>
      <c r="H93" s="98"/>
      <c r="I93" s="100"/>
      <c r="J93" s="101"/>
      <c r="K93" s="98"/>
      <c r="L93" s="97"/>
      <c r="M93" s="102"/>
      <c r="N93" s="98"/>
      <c r="O93" s="97"/>
      <c r="P93" s="103"/>
      <c r="Q93" s="98"/>
      <c r="R93" s="103"/>
      <c r="S93" s="103"/>
      <c r="T93" s="97"/>
      <c r="U93" s="97"/>
      <c r="V93" s="104"/>
      <c r="W93" s="105"/>
      <c r="X93" s="106"/>
      <c r="Y93" s="88"/>
      <c r="Z93" s="89"/>
      <c r="AA93" s="89"/>
      <c r="AB93" s="90"/>
      <c r="AC93" s="107"/>
      <c r="AD93" s="98"/>
      <c r="AE93" s="97"/>
      <c r="AF93" s="80"/>
      <c r="AG93" s="80"/>
      <c r="AH93" s="108"/>
      <c r="AI93" s="79"/>
      <c r="AJ93" s="80"/>
      <c r="AK93" s="70"/>
      <c r="AL93" s="109"/>
      <c r="AM93" s="80"/>
      <c r="AN93" s="80"/>
      <c r="AO93" s="80"/>
      <c r="AP93" s="80"/>
      <c r="AQ93" s="110"/>
    </row>
    <row r="94" spans="1:43" s="22" customFormat="1" ht="36.75" customHeight="1" thickBot="1" x14ac:dyDescent="0.3">
      <c r="A94" s="231" t="s">
        <v>93</v>
      </c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48">
        <f>SUM(Y93:Y93)</f>
        <v>0</v>
      </c>
      <c r="Z94" s="68">
        <f>SUM(Z93:Z93)</f>
        <v>0</v>
      </c>
      <c r="AA94" s="69">
        <f>SUM(AA93:AA93)</f>
        <v>0</v>
      </c>
      <c r="AB94" s="70">
        <f>SUM(AB93:AB93)</f>
        <v>0</v>
      </c>
      <c r="AC94" s="293"/>
      <c r="AD94" s="294"/>
      <c r="AE94" s="294"/>
      <c r="AF94" s="294"/>
      <c r="AG94" s="294"/>
      <c r="AH94" s="295"/>
      <c r="AI94" s="40"/>
      <c r="AJ94" s="43"/>
      <c r="AK94" s="47"/>
      <c r="AL94" s="67"/>
      <c r="AM94" s="67"/>
      <c r="AN94" s="322"/>
      <c r="AO94" s="323"/>
      <c r="AP94" s="323"/>
      <c r="AQ94" s="324"/>
    </row>
    <row r="95" spans="1:43" ht="12.75" customHeight="1" x14ac:dyDescent="0.25">
      <c r="A95" s="31"/>
      <c r="B95" s="31"/>
      <c r="C95" s="31"/>
      <c r="D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3"/>
      <c r="AD95" s="33"/>
      <c r="AE95" s="33"/>
      <c r="AF95" s="33"/>
      <c r="AG95" s="33"/>
      <c r="AH95" s="33"/>
      <c r="AI95" s="33"/>
      <c r="AJ95" s="33"/>
      <c r="AK95" s="33"/>
      <c r="AL95" s="34"/>
      <c r="AM95" s="33"/>
      <c r="AN95" s="33"/>
      <c r="AO95" s="33"/>
      <c r="AP95" s="33"/>
      <c r="AQ95" s="33"/>
    </row>
    <row r="96" spans="1:43" ht="12.75" customHeight="1" x14ac:dyDescent="0.25">
      <c r="A96" s="31"/>
      <c r="B96" s="35" t="s">
        <v>68</v>
      </c>
      <c r="C96" s="35"/>
      <c r="D96" s="35"/>
      <c r="E96" s="35"/>
      <c r="F96" s="35"/>
      <c r="G96" s="35"/>
      <c r="H96" s="35"/>
      <c r="I96" s="35"/>
      <c r="J96" s="35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3"/>
      <c r="AD96" s="33"/>
      <c r="AE96" s="33"/>
      <c r="AF96" s="33"/>
      <c r="AG96" s="33"/>
      <c r="AH96" s="33"/>
      <c r="AI96" s="33"/>
      <c r="AJ96" s="33"/>
      <c r="AK96" s="33"/>
      <c r="AL96" s="34"/>
      <c r="AM96" s="33"/>
      <c r="AN96" s="33"/>
      <c r="AO96" s="33"/>
      <c r="AP96" s="33"/>
      <c r="AQ96" s="33"/>
    </row>
    <row r="97" spans="1:43" ht="12.75" customHeight="1" x14ac:dyDescent="0.25">
      <c r="A97" s="31"/>
      <c r="B97" s="31"/>
      <c r="C97" s="31"/>
      <c r="D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3"/>
      <c r="AD97" s="33"/>
      <c r="AE97" s="33"/>
      <c r="AF97" s="33"/>
      <c r="AG97" s="33"/>
      <c r="AH97" s="33"/>
      <c r="AI97" s="33"/>
      <c r="AJ97" s="33"/>
      <c r="AK97" s="33"/>
      <c r="AL97" s="34"/>
      <c r="AM97" s="33"/>
      <c r="AN97" s="33"/>
      <c r="AO97" s="33"/>
      <c r="AP97" s="33"/>
      <c r="AQ97" s="33"/>
    </row>
  </sheetData>
  <autoFilter ref="B27:AQ92"/>
  <mergeCells count="99">
    <mergeCell ref="AN69:AQ69"/>
    <mergeCell ref="AN28:AQ28"/>
    <mergeCell ref="AN70:AQ70"/>
    <mergeCell ref="AN71:AQ71"/>
    <mergeCell ref="AN94:AQ94"/>
    <mergeCell ref="AL90:AQ90"/>
    <mergeCell ref="AL91:AQ91"/>
    <mergeCell ref="AC91:AH91"/>
    <mergeCell ref="AC72:AH72"/>
    <mergeCell ref="AC73:AH73"/>
    <mergeCell ref="AC74:AH74"/>
    <mergeCell ref="AC75:AH75"/>
    <mergeCell ref="AC76:AH76"/>
    <mergeCell ref="AC85:AH85"/>
    <mergeCell ref="AC86:AH86"/>
    <mergeCell ref="AC87:AH87"/>
    <mergeCell ref="AC88:AH88"/>
    <mergeCell ref="AC89:AH89"/>
    <mergeCell ref="AC94:AH94"/>
    <mergeCell ref="A71:AK71"/>
    <mergeCell ref="A70:AK70"/>
    <mergeCell ref="A77:AK77"/>
    <mergeCell ref="AQ23:AQ26"/>
    <mergeCell ref="I20:I26"/>
    <mergeCell ref="AL20:AL26"/>
    <mergeCell ref="N20:O22"/>
    <mergeCell ref="N23:N26"/>
    <mergeCell ref="O23:O26"/>
    <mergeCell ref="AK20:AK26"/>
    <mergeCell ref="AM20:AM26"/>
    <mergeCell ref="S20:S26"/>
    <mergeCell ref="R20:R26"/>
    <mergeCell ref="T20:T26"/>
    <mergeCell ref="AC90:AH90"/>
    <mergeCell ref="AN20:AQ22"/>
    <mergeCell ref="K23:K26"/>
    <mergeCell ref="L23:L26"/>
    <mergeCell ref="Z20:AB22"/>
    <mergeCell ref="AC20:AC26"/>
    <mergeCell ref="AF20:AF26"/>
    <mergeCell ref="AD20:AD26"/>
    <mergeCell ref="AG20:AG26"/>
    <mergeCell ref="AH20:AH26"/>
    <mergeCell ref="AI20:AI26"/>
    <mergeCell ref="AP23:AP26"/>
    <mergeCell ref="AE20:AE26"/>
    <mergeCell ref="AO23:AO26"/>
    <mergeCell ref="AN23:AN26"/>
    <mergeCell ref="K20:L22"/>
    <mergeCell ref="AJ20:AJ26"/>
    <mergeCell ref="A15:H15"/>
    <mergeCell ref="A16:H16"/>
    <mergeCell ref="A17:H17"/>
    <mergeCell ref="A18:H18"/>
    <mergeCell ref="AN4:AQ4"/>
    <mergeCell ref="AN8:AQ8"/>
    <mergeCell ref="B9:AQ9"/>
    <mergeCell ref="A10:H10"/>
    <mergeCell ref="A11:H11"/>
    <mergeCell ref="A12:H12"/>
    <mergeCell ref="A13:H13"/>
    <mergeCell ref="A14:H14"/>
    <mergeCell ref="A87:X87"/>
    <mergeCell ref="A88:X88"/>
    <mergeCell ref="Z23:Z26"/>
    <mergeCell ref="A74:X74"/>
    <mergeCell ref="A75:X75"/>
    <mergeCell ref="A76:X76"/>
    <mergeCell ref="A85:X85"/>
    <mergeCell ref="A86:X86"/>
    <mergeCell ref="G62:G63"/>
    <mergeCell ref="AA23:AA26"/>
    <mergeCell ref="AB23:AB26"/>
    <mergeCell ref="A72:X72"/>
    <mergeCell ref="A73:X73"/>
    <mergeCell ref="Y20:Y26"/>
    <mergeCell ref="M20:M26"/>
    <mergeCell ref="P20:P26"/>
    <mergeCell ref="Q20:Q26"/>
    <mergeCell ref="A69:AK69"/>
    <mergeCell ref="J20:J26"/>
    <mergeCell ref="V20:V26"/>
    <mergeCell ref="G49:G52"/>
    <mergeCell ref="A90:X90"/>
    <mergeCell ref="A94:X94"/>
    <mergeCell ref="A92:AK92"/>
    <mergeCell ref="A20:A26"/>
    <mergeCell ref="U20:U26"/>
    <mergeCell ref="X20:X26"/>
    <mergeCell ref="W20:W26"/>
    <mergeCell ref="B20:B26"/>
    <mergeCell ref="C20:C26"/>
    <mergeCell ref="D20:D26"/>
    <mergeCell ref="E20:E26"/>
    <mergeCell ref="F20:F26"/>
    <mergeCell ref="G20:G26"/>
    <mergeCell ref="H20:H26"/>
    <mergeCell ref="A89:X89"/>
    <mergeCell ref="A91:X91"/>
  </mergeCells>
  <hyperlinks>
    <hyperlink ref="A13" r:id="rId1"/>
  </hyperlinks>
  <pageMargins left="0.6" right="0.72" top="0.75" bottom="0.75" header="0.3" footer="0.3"/>
  <pageSetup scale="2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План ГКПЗ</vt:lpstr>
      <vt:lpstr>'План ГКПЗ'!Print_Area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Kaladze</dc:creator>
  <cp:lastModifiedBy>David Topuria</cp:lastModifiedBy>
  <cp:lastPrinted>2022-11-28T08:25:01Z</cp:lastPrinted>
  <dcterms:created xsi:type="dcterms:W3CDTF">2013-04-08T12:52:35Z</dcterms:created>
  <dcterms:modified xsi:type="dcterms:W3CDTF">2022-11-28T08:25:03Z</dcterms:modified>
</cp:coreProperties>
</file>